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8" yWindow="32767" windowWidth="10296" windowHeight="8160" tabRatio="934" activeTab="1"/>
  </bookViews>
  <sheets>
    <sheet name="お読みください" sheetId="1" r:id="rId1"/>
    <sheet name="選手資格証明書" sheetId="2" r:id="rId2"/>
    <sheet name="メンバー表" sheetId="3" r:id="rId3"/>
    <sheet name="アンケート①" sheetId="4" r:id="rId4"/>
    <sheet name="アンケート②" sheetId="5" r:id="rId5"/>
    <sheet name="アンケート③" sheetId="6" r:id="rId6"/>
    <sheet name="放送用選手名" sheetId="7" r:id="rId7"/>
    <sheet name="印刷前に" sheetId="8" r:id="rId8"/>
    <sheet name="同名中学校一覧" sheetId="9" r:id="rId9"/>
    <sheet name="検索用" sheetId="10" state="hidden" r:id="rId10"/>
    <sheet name="名前定義" sheetId="11" state="hidden" r:id="rId11"/>
  </sheets>
  <externalReferences>
    <externalReference r:id="rId14"/>
  </externalReferences>
  <definedNames>
    <definedName name="kakko" localSheetId="8">'[1]名前定義'!$I$4:$I$8</definedName>
    <definedName name="kakko">'名前定義'!$I$4:$I$8</definedName>
    <definedName name="_xlnm.Print_Area" localSheetId="1">'選手資格証明書'!$A$1:$CT$89</definedName>
    <definedName name="_xlnm.Print_Area" localSheetId="6">'放送用選手名'!$A$8:$V$53</definedName>
    <definedName name="まる">'名前定義'!$H$4:$H$8</definedName>
    <definedName name="右" localSheetId="8">'[1]名前定義'!$K$4:$K$6</definedName>
    <definedName name="右">'名前定義'!$K$4:$K$6</definedName>
    <definedName name="右左">'名前定義'!$F$4:$F$7</definedName>
    <definedName name="交代">'名前定義'!$P$4:$P$5</definedName>
    <definedName name="左" localSheetId="8">'[1]名前定義'!$L$4:$L$6</definedName>
    <definedName name="左">'名前定義'!$L$4:$L$6</definedName>
    <definedName name="主将" localSheetId="8">'[1]名前定義'!$N$4:$N$5</definedName>
    <definedName name="主将">'名前定義'!$N$4:$N$5</definedName>
    <definedName name="投打" localSheetId="8">'[1]名前定義'!$B$4:$B$12</definedName>
    <definedName name="投打">'名前定義'!$B$4:$B$12</definedName>
    <definedName name="補">'名前定義'!$D$4:$D$8</definedName>
    <definedName name="塁側" localSheetId="8">'[1]名前定義'!$D$11:$D$12</definedName>
    <definedName name="塁側">'名前定義'!$D$11:$D$12</definedName>
  </definedNames>
  <calcPr fullCalcOnLoad="1"/>
</workbook>
</file>

<file path=xl/comments2.xml><?xml version="1.0" encoding="utf-8"?>
<comments xmlns="http://schemas.openxmlformats.org/spreadsheetml/2006/main">
  <authors>
    <author>tasimarie</author>
    <author>神奈川高野連</author>
  </authors>
  <commentList>
    <comment ref="AU2" authorId="0">
      <text>
        <r>
          <rPr>
            <sz val="12"/>
            <rFont val="ＭＳ Ｐゴシック"/>
            <family val="3"/>
          </rPr>
          <t xml:space="preserve">７６行目に入力されたもが表示されます。
</t>
        </r>
      </text>
    </comment>
    <comment ref="B6" authorId="0">
      <text>
        <r>
          <rPr>
            <sz val="12"/>
            <rFont val="ＭＳ Ｐゴシック"/>
            <family val="3"/>
          </rPr>
          <t>☆主将には◎印を
　つけてください。
☆１０番以降の選手
　の守備位置を（　）
　書きで入力してく
　ださい。</t>
        </r>
      </text>
    </comment>
    <comment ref="R66" authorId="0">
      <text>
        <r>
          <rPr>
            <sz val="12"/>
            <rFont val="ＭＳ Ｐゴシック"/>
            <family val="3"/>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BN66" authorId="0">
      <text>
        <r>
          <rPr>
            <sz val="12"/>
            <rFont val="ＭＳ Ｐゴシック"/>
            <family val="3"/>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CK75" authorId="0">
      <text>
        <r>
          <rPr>
            <sz val="12"/>
            <rFont val="ＭＳ Ｐゴシック"/>
            <family val="3"/>
          </rPr>
          <t>提出する全ての
資格証明書に
学校長の公印を
押印してください。</t>
        </r>
      </text>
    </comment>
    <comment ref="M76" authorId="0">
      <text>
        <r>
          <rPr>
            <sz val="12"/>
            <rFont val="ＭＳ Ｐゴシック"/>
            <family val="3"/>
          </rPr>
          <t>正式な学校名を入力してください。
（県立等も）</t>
        </r>
      </text>
    </comment>
    <comment ref="CK83" authorId="0">
      <text>
        <r>
          <rPr>
            <sz val="12"/>
            <rFont val="ＭＳ Ｐゴシック"/>
            <family val="3"/>
          </rPr>
          <t>提出する全ての
資格証明書に
学校医の公印を
押印してください。</t>
        </r>
      </text>
    </comment>
    <comment ref="CE88" authorId="0">
      <text>
        <r>
          <rPr>
            <b/>
            <sz val="12"/>
            <rFont val="ＭＳ Ｐゴシック"/>
            <family val="3"/>
          </rPr>
          <t>神奈川高野連で指定した「学校番号」を入力してください。</t>
        </r>
        <r>
          <rPr>
            <sz val="12"/>
            <rFont val="ＭＳ Ｐゴシック"/>
            <family val="3"/>
          </rPr>
          <t xml:space="preserve">
</t>
        </r>
      </text>
    </comment>
    <comment ref="BO5" authorId="1">
      <text>
        <r>
          <rPr>
            <sz val="11"/>
            <rFont val="ＭＳ Ｐゴシック"/>
            <family val="3"/>
          </rPr>
          <t>リストより㊨か㊧を選んでください。
両方の場合は㊨㊧両方を選んでください</t>
        </r>
      </text>
    </comment>
    <comment ref="H6" authorId="0">
      <text>
        <r>
          <rPr>
            <sz val="12"/>
            <rFont val="ＭＳ Ｐゴシック"/>
            <family val="3"/>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H7" authorId="0">
      <text>
        <r>
          <rPr>
            <sz val="12"/>
            <rFont val="ＭＳ Ｐゴシック"/>
            <family val="3"/>
          </rPr>
          <t>☆漢字氏名を入力
　してください。
☆氏名の間は1コマ
　空けてください。</t>
        </r>
      </text>
    </comment>
    <comment ref="H10" authorId="0">
      <text>
        <r>
          <rPr>
            <sz val="12"/>
            <rFont val="ＭＳ Ｐゴシック"/>
            <family val="3"/>
          </rPr>
          <t>☆漢字氏名を入力
　してください。
☆氏名の間は1コマ
　空けてください。</t>
        </r>
      </text>
    </comment>
    <comment ref="H13" authorId="0">
      <text>
        <r>
          <rPr>
            <sz val="12"/>
            <rFont val="ＭＳ Ｐゴシック"/>
            <family val="3"/>
          </rPr>
          <t>☆漢字氏名を入力
　してください。
☆氏名の間は1コマ
　空けてください。</t>
        </r>
      </text>
    </comment>
    <comment ref="H16" authorId="0">
      <text>
        <r>
          <rPr>
            <sz val="12"/>
            <rFont val="ＭＳ Ｐゴシック"/>
            <family val="3"/>
          </rPr>
          <t>☆漢字氏名を入力
　してください。
☆氏名の間は1コマ
　空けてください。</t>
        </r>
      </text>
    </comment>
    <comment ref="H19" authorId="0">
      <text>
        <r>
          <rPr>
            <sz val="12"/>
            <rFont val="ＭＳ Ｐゴシック"/>
            <family val="3"/>
          </rPr>
          <t>☆漢字氏名を入力
　してください。
☆氏名の間は1コマ
　空けてください。</t>
        </r>
      </text>
    </comment>
    <comment ref="H22" authorId="0">
      <text>
        <r>
          <rPr>
            <sz val="12"/>
            <rFont val="ＭＳ Ｐゴシック"/>
            <family val="3"/>
          </rPr>
          <t>☆漢字氏名を入力
　してください。
☆氏名の間は1コマ
　空けてください。</t>
        </r>
      </text>
    </comment>
    <comment ref="H25" authorId="0">
      <text>
        <r>
          <rPr>
            <sz val="12"/>
            <rFont val="ＭＳ Ｐゴシック"/>
            <family val="3"/>
          </rPr>
          <t>☆漢字氏名を入力
　してください。
☆氏名の間は1コマ
　空けてください。</t>
        </r>
      </text>
    </comment>
    <comment ref="H28" authorId="0">
      <text>
        <r>
          <rPr>
            <sz val="12"/>
            <rFont val="ＭＳ Ｐゴシック"/>
            <family val="3"/>
          </rPr>
          <t>☆漢字氏名を入力
　してください。
☆氏名の間は1コマ
　空けてください。</t>
        </r>
      </text>
    </comment>
    <comment ref="H31" authorId="0">
      <text>
        <r>
          <rPr>
            <sz val="12"/>
            <rFont val="ＭＳ Ｐゴシック"/>
            <family val="3"/>
          </rPr>
          <t>☆漢字氏名を入力
　してください。
☆氏名の間は1コマ
　空けてください。</t>
        </r>
      </text>
    </comment>
    <comment ref="H34" authorId="0">
      <text>
        <r>
          <rPr>
            <sz val="12"/>
            <rFont val="ＭＳ Ｐゴシック"/>
            <family val="3"/>
          </rPr>
          <t>☆漢字氏名を入力
　してください。
☆氏名の間は1コマ
　空けてください。</t>
        </r>
      </text>
    </comment>
    <comment ref="H37" authorId="0">
      <text>
        <r>
          <rPr>
            <sz val="12"/>
            <rFont val="ＭＳ Ｐゴシック"/>
            <family val="3"/>
          </rPr>
          <t>☆漢字氏名を入力
　してください。
☆氏名の間は1コマ
　空けてください。</t>
        </r>
      </text>
    </comment>
    <comment ref="H40" authorId="0">
      <text>
        <r>
          <rPr>
            <sz val="12"/>
            <rFont val="ＭＳ Ｐゴシック"/>
            <family val="3"/>
          </rPr>
          <t>☆漢字氏名を入力
　してください。
☆氏名の間は1コマ
　空けてください。</t>
        </r>
      </text>
    </comment>
    <comment ref="H43" authorId="0">
      <text>
        <r>
          <rPr>
            <sz val="12"/>
            <rFont val="ＭＳ Ｐゴシック"/>
            <family val="3"/>
          </rPr>
          <t>☆漢字氏名を入力
　してください。
☆氏名の間は1コマ
　空けてください。</t>
        </r>
      </text>
    </comment>
    <comment ref="H46" authorId="0">
      <text>
        <r>
          <rPr>
            <sz val="12"/>
            <rFont val="ＭＳ Ｐゴシック"/>
            <family val="3"/>
          </rPr>
          <t>☆漢字氏名を入力
　してください。
☆氏名の間は1コマ
　空けてください。</t>
        </r>
      </text>
    </comment>
    <comment ref="H49" authorId="0">
      <text>
        <r>
          <rPr>
            <sz val="12"/>
            <rFont val="ＭＳ Ｐゴシック"/>
            <family val="3"/>
          </rPr>
          <t>☆漢字氏名を入力
　してください。
☆氏名の間は1コマ
　空けてください。</t>
        </r>
      </text>
    </comment>
    <comment ref="H52" authorId="0">
      <text>
        <r>
          <rPr>
            <sz val="12"/>
            <rFont val="ＭＳ Ｐゴシック"/>
            <family val="3"/>
          </rPr>
          <t>☆漢字氏名を入力
　してください。
☆氏名の間は1コマ
　空けてください。</t>
        </r>
      </text>
    </comment>
    <comment ref="H55" authorId="0">
      <text>
        <r>
          <rPr>
            <sz val="12"/>
            <rFont val="ＭＳ Ｐゴシック"/>
            <family val="3"/>
          </rPr>
          <t>☆漢字氏名を入力
　してください。
☆氏名の間は1コマ
　空けてください。</t>
        </r>
      </text>
    </comment>
    <comment ref="H58" authorId="0">
      <text>
        <r>
          <rPr>
            <sz val="12"/>
            <rFont val="ＭＳ Ｐゴシック"/>
            <family val="3"/>
          </rPr>
          <t>☆漢字氏名を入力
　してください。
☆氏名の間は1コマ
　空けてください。</t>
        </r>
      </text>
    </comment>
    <comment ref="H61" authorId="0">
      <text>
        <r>
          <rPr>
            <sz val="12"/>
            <rFont val="ＭＳ Ｐゴシック"/>
            <family val="3"/>
          </rPr>
          <t>☆漢字氏名を入力
　してください。
☆氏名の間は1コマ
　空けてください。</t>
        </r>
      </text>
    </comment>
    <comment ref="H64" authorId="0">
      <text>
        <r>
          <rPr>
            <sz val="12"/>
            <rFont val="ＭＳ Ｐゴシック"/>
            <family val="3"/>
          </rPr>
          <t>☆漢字氏名を入力
　してください。
☆氏名の間は1コマ
　空けてください。</t>
        </r>
      </text>
    </comment>
    <comment ref="Z6" authorId="0">
      <text>
        <r>
          <rPr>
            <sz val="12"/>
            <rFont val="ＭＳ Ｐゴシック"/>
            <family val="3"/>
          </rPr>
          <t>数字は半角で入力してください。</t>
        </r>
      </text>
    </comment>
    <comment ref="AD6" authorId="0">
      <text>
        <r>
          <rPr>
            <sz val="12"/>
            <rFont val="ＭＳ Ｐゴシック"/>
            <family val="3"/>
          </rPr>
          <t>☆</t>
        </r>
        <r>
          <rPr>
            <b/>
            <sz val="12"/>
            <rFont val="ＭＳ Ｐゴシック"/>
            <family val="3"/>
          </rPr>
          <t>数字は半角で入力してください。</t>
        </r>
        <r>
          <rPr>
            <sz val="12"/>
            <rFont val="ＭＳ Ｐゴシック"/>
            <family val="3"/>
          </rPr>
          <t>☆03・04などがうまく表示されないとき
　は</t>
        </r>
        <r>
          <rPr>
            <b/>
            <u val="single"/>
            <sz val="12"/>
            <rFont val="ＭＳ Ｐゴシック"/>
            <family val="3"/>
          </rPr>
          <t>セルの書式設定</t>
        </r>
        <r>
          <rPr>
            <sz val="12"/>
            <rFont val="ＭＳ Ｐゴシック"/>
            <family val="3"/>
          </rPr>
          <t>の</t>
        </r>
        <r>
          <rPr>
            <b/>
            <u val="single"/>
            <sz val="12"/>
            <rFont val="ＭＳ Ｐゴシック"/>
            <family val="3"/>
          </rPr>
          <t>表示形式</t>
        </r>
        <r>
          <rPr>
            <sz val="12"/>
            <rFont val="ＭＳ Ｐゴシック"/>
            <family val="3"/>
          </rPr>
          <t>で
　</t>
        </r>
        <r>
          <rPr>
            <b/>
            <u val="single"/>
            <sz val="12"/>
            <rFont val="ＭＳ Ｐゴシック"/>
            <family val="3"/>
          </rPr>
          <t>文字列</t>
        </r>
        <r>
          <rPr>
            <sz val="12"/>
            <rFont val="ＭＳ Ｐゴシック"/>
            <family val="3"/>
          </rPr>
          <t>を選択し入力してください。</t>
        </r>
      </text>
    </comment>
    <comment ref="AJ6" authorId="0">
      <text>
        <r>
          <rPr>
            <sz val="12"/>
            <rFont val="ＭＳ Ｐゴシック"/>
            <family val="3"/>
          </rPr>
          <t>数字は半角で入力してください。</t>
        </r>
      </text>
    </comment>
    <comment ref="AO6" authorId="0">
      <text>
        <r>
          <rPr>
            <sz val="12"/>
            <rFont val="ＭＳ Ｐゴシック"/>
            <family val="3"/>
          </rPr>
          <t>数字は半角で入力してください。</t>
        </r>
      </text>
    </comment>
    <comment ref="AS6" authorId="0">
      <text>
        <r>
          <rPr>
            <sz val="12"/>
            <rFont val="ＭＳ Ｐゴシック"/>
            <family val="3"/>
          </rPr>
          <t>☆</t>
        </r>
        <r>
          <rPr>
            <b/>
            <sz val="12"/>
            <rFont val="ＭＳ Ｐゴシック"/>
            <family val="3"/>
          </rPr>
          <t>数字は半角で入力してください。</t>
        </r>
        <r>
          <rPr>
            <sz val="12"/>
            <rFont val="ＭＳ Ｐゴシック"/>
            <family val="3"/>
          </rPr>
          <t>☆01・02などがうまく表示されないとき
　は</t>
        </r>
        <r>
          <rPr>
            <b/>
            <u val="single"/>
            <sz val="12"/>
            <rFont val="ＭＳ Ｐゴシック"/>
            <family val="3"/>
          </rPr>
          <t>セルの書式設定</t>
        </r>
        <r>
          <rPr>
            <sz val="12"/>
            <rFont val="ＭＳ Ｐゴシック"/>
            <family val="3"/>
          </rPr>
          <t>の</t>
        </r>
        <r>
          <rPr>
            <b/>
            <u val="single"/>
            <sz val="12"/>
            <rFont val="ＭＳ Ｐゴシック"/>
            <family val="3"/>
          </rPr>
          <t>表示形式</t>
        </r>
        <r>
          <rPr>
            <sz val="12"/>
            <rFont val="ＭＳ Ｐゴシック"/>
            <family val="3"/>
          </rPr>
          <t>で
　</t>
        </r>
        <r>
          <rPr>
            <b/>
            <u val="single"/>
            <sz val="12"/>
            <rFont val="ＭＳ Ｐゴシック"/>
            <family val="3"/>
          </rPr>
          <t>文字列</t>
        </r>
        <r>
          <rPr>
            <sz val="12"/>
            <rFont val="ＭＳ Ｐゴシック"/>
            <family val="3"/>
          </rPr>
          <t>を選択し入力してください。</t>
        </r>
      </text>
    </comment>
    <comment ref="AY6" authorId="0">
      <text>
        <r>
          <rPr>
            <sz val="12"/>
            <rFont val="ＭＳ Ｐゴシック"/>
            <family val="3"/>
          </rPr>
          <t>数字は半角で入力してください。</t>
        </r>
      </text>
    </comment>
    <comment ref="BC6" authorId="0">
      <text>
        <r>
          <rPr>
            <sz val="12"/>
            <rFont val="ＭＳ Ｐゴシック"/>
            <family val="3"/>
          </rPr>
          <t>数字は半角で入力してください。</t>
        </r>
      </text>
    </comment>
    <comment ref="BI6" authorId="0">
      <text>
        <r>
          <rPr>
            <sz val="12"/>
            <rFont val="ＭＳ Ｐゴシック"/>
            <family val="3"/>
          </rPr>
          <t>数字は半角で入力してください。</t>
        </r>
      </text>
    </comment>
    <comment ref="R67" authorId="0">
      <text>
        <r>
          <rPr>
            <sz val="12"/>
            <rFont val="ＭＳ Ｐゴシック"/>
            <family val="3"/>
          </rPr>
          <t>☆漢字氏名を入力
　してください。
☆氏名の間は1コマ
　空けてください。</t>
        </r>
      </text>
    </comment>
    <comment ref="BN67" authorId="0">
      <text>
        <r>
          <rPr>
            <sz val="12"/>
            <rFont val="ＭＳ Ｐゴシック"/>
            <family val="3"/>
          </rPr>
          <t>☆漢字氏名を入力
　してください。
☆氏名の間は1コマ
　空けてください。</t>
        </r>
      </text>
    </comment>
    <comment ref="M72" authorId="0">
      <text>
        <r>
          <rPr>
            <sz val="12"/>
            <rFont val="ＭＳ Ｐゴシック"/>
            <family val="3"/>
          </rPr>
          <t>正式な学校所在地
を入力してください。</t>
        </r>
      </text>
    </comment>
    <comment ref="BJ75" authorId="0">
      <text>
        <r>
          <rPr>
            <sz val="12"/>
            <rFont val="ＭＳ Ｐゴシック"/>
            <family val="3"/>
          </rPr>
          <t>☆校長名を入力して
　ください。
☆氏名の間は1コマ
　空けてください。</t>
        </r>
      </text>
    </comment>
    <comment ref="R68" authorId="0">
      <text>
        <r>
          <rPr>
            <sz val="12"/>
            <rFont val="ＭＳ Ｐゴシック"/>
            <family val="3"/>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R69" authorId="0">
      <text>
        <r>
          <rPr>
            <sz val="12"/>
            <rFont val="ＭＳ Ｐゴシック"/>
            <family val="3"/>
          </rPr>
          <t>☆漢字氏名を入力
　してください。
☆氏名の間は1コマ
　空けてください。</t>
        </r>
      </text>
    </comment>
  </commentList>
</comments>
</file>

<file path=xl/comments3.xml><?xml version="1.0" encoding="utf-8"?>
<comments xmlns="http://schemas.openxmlformats.org/spreadsheetml/2006/main">
  <authors>
    <author>岩本健治</author>
    <author>神奈川高野連</author>
  </authors>
  <commentList>
    <comment ref="K34" authorId="0">
      <text>
        <r>
          <rPr>
            <sz val="12"/>
            <rFont val="ＭＳ Ｐゴシック"/>
            <family val="3"/>
          </rPr>
          <t>記録員の氏名を
直接入力してください</t>
        </r>
        <r>
          <rPr>
            <sz val="9"/>
            <rFont val="ＭＳ Ｐゴシック"/>
            <family val="3"/>
          </rPr>
          <t xml:space="preserve">
</t>
        </r>
      </text>
    </comment>
    <comment ref="AA34" authorId="0">
      <text>
        <r>
          <rPr>
            <b/>
            <sz val="9"/>
            <rFont val="ＭＳ Ｐゴシック"/>
            <family val="3"/>
          </rPr>
          <t xml:space="preserve">記録員の出身中学名を
直接入力して下さい
</t>
        </r>
        <r>
          <rPr>
            <sz val="9"/>
            <rFont val="ＭＳ Ｐゴシック"/>
            <family val="3"/>
          </rPr>
          <t xml:space="preserve">
</t>
        </r>
      </text>
    </comment>
    <comment ref="Y34" authorId="1">
      <text>
        <r>
          <rPr>
            <b/>
            <sz val="9"/>
            <rFont val="ＭＳ Ｐゴシック"/>
            <family val="3"/>
          </rPr>
          <t>記録員が県外の場合は県名を入力してください。</t>
        </r>
        <r>
          <rPr>
            <sz val="9"/>
            <rFont val="ＭＳ Ｐゴシック"/>
            <family val="3"/>
          </rPr>
          <t xml:space="preserve">
</t>
        </r>
      </text>
    </comment>
    <comment ref="U34" authorId="0">
      <text>
        <r>
          <rPr>
            <sz val="9"/>
            <rFont val="ＭＳ Ｐゴシック"/>
            <family val="3"/>
          </rPr>
          <t xml:space="preserve">記録員の学年を直接入力して下さい。
</t>
        </r>
      </text>
    </comment>
    <comment ref="AA37" authorId="0">
      <text>
        <r>
          <rPr>
            <b/>
            <sz val="12"/>
            <rFont val="ＭＳ Ｐゴシック"/>
            <family val="3"/>
          </rPr>
          <t>この図形を主将の
背番号に移動して
ください</t>
        </r>
      </text>
    </comment>
  </commentList>
</comments>
</file>

<file path=xl/comments5.xml><?xml version="1.0" encoding="utf-8"?>
<comments xmlns="http://schemas.openxmlformats.org/spreadsheetml/2006/main">
  <authors>
    <author>岩本健治</author>
    <author>k</author>
  </authors>
  <commentList>
    <comment ref="D7" authorId="0">
      <text>
        <r>
          <rPr>
            <sz val="9"/>
            <rFont val="ＭＳ Ｐゴシック"/>
            <family val="3"/>
          </rPr>
          <t xml:space="preserve">行の途中で強制改行するには
Altキーを押しながら
Enterキーを押す
</t>
        </r>
      </text>
    </comment>
    <comment ref="C66" authorId="0">
      <text>
        <r>
          <rPr>
            <sz val="9"/>
            <rFont val="ＭＳ Ｐゴシック"/>
            <family val="3"/>
          </rPr>
          <t xml:space="preserve">行の途中で強制改行するには
Altキーを押しながら
Enterキーを押す
</t>
        </r>
      </text>
    </comment>
    <comment ref="H30" authorId="1">
      <text>
        <r>
          <rPr>
            <b/>
            <sz val="9"/>
            <rFont val="ＭＳ Ｐゴシック"/>
            <family val="3"/>
          </rPr>
          <t>k:</t>
        </r>
        <r>
          <rPr>
            <sz val="9"/>
            <rFont val="ＭＳ Ｐゴシック"/>
            <family val="3"/>
          </rPr>
          <t xml:space="preserve">
ふりがな</t>
        </r>
      </text>
    </comment>
    <comment ref="AD30" authorId="1">
      <text>
        <r>
          <rPr>
            <b/>
            <sz val="9"/>
            <rFont val="ＭＳ Ｐゴシック"/>
            <family val="3"/>
          </rPr>
          <t>k:</t>
        </r>
        <r>
          <rPr>
            <sz val="9"/>
            <rFont val="ＭＳ Ｐゴシック"/>
            <family val="3"/>
          </rPr>
          <t xml:space="preserve">
ふりがな</t>
        </r>
      </text>
    </comment>
    <comment ref="H44" authorId="1">
      <text>
        <r>
          <rPr>
            <b/>
            <sz val="9"/>
            <rFont val="ＭＳ Ｐゴシック"/>
            <family val="3"/>
          </rPr>
          <t>k:</t>
        </r>
        <r>
          <rPr>
            <sz val="9"/>
            <rFont val="ＭＳ Ｐゴシック"/>
            <family val="3"/>
          </rPr>
          <t xml:space="preserve">
ふりがな</t>
        </r>
      </text>
    </comment>
  </commentList>
</comments>
</file>

<file path=xl/comments6.xml><?xml version="1.0" encoding="utf-8"?>
<comments xmlns="http://schemas.openxmlformats.org/spreadsheetml/2006/main">
  <authors>
    <author>岩本健治</author>
  </authors>
  <commentList>
    <comment ref="C8" authorId="0">
      <text>
        <r>
          <rPr>
            <b/>
            <sz val="9"/>
            <rFont val="ＭＳ Ｐゴシック"/>
            <family val="3"/>
          </rPr>
          <t>守備位置は投、捕、一
、二、三、遊、左、中、右を選ぶか、
記入して下さい</t>
        </r>
        <r>
          <rPr>
            <sz val="9"/>
            <rFont val="ＭＳ Ｐゴシック"/>
            <family val="3"/>
          </rPr>
          <t xml:space="preserve">
</t>
        </r>
      </text>
    </comment>
    <comment ref="D8" authorId="0">
      <text>
        <r>
          <rPr>
            <sz val="9"/>
            <rFont val="ＭＳ Ｐゴシック"/>
            <family val="3"/>
          </rPr>
          <t xml:space="preserve">背番号を半角数字で入力して下さい。
選手資格証明書から検索し選手名など表示します。
</t>
        </r>
      </text>
    </comment>
    <comment ref="F52" authorId="0">
      <text>
        <r>
          <rPr>
            <b/>
            <sz val="9"/>
            <rFont val="ＭＳ Ｐゴシック"/>
            <family val="3"/>
          </rPr>
          <t>読み方が違う場合は式を削除して入力します</t>
        </r>
        <r>
          <rPr>
            <sz val="9"/>
            <rFont val="ＭＳ Ｐゴシック"/>
            <family val="3"/>
          </rPr>
          <t xml:space="preserve">
</t>
        </r>
      </text>
    </comment>
    <comment ref="I9" authorId="0">
      <text>
        <r>
          <rPr>
            <sz val="9"/>
            <rFont val="ＭＳ Ｐゴシック"/>
            <family val="3"/>
          </rPr>
          <t xml:space="preserve">出身中学が神奈川県内の場合は市町村名を入力して下さい。以下同様
</t>
        </r>
      </text>
    </comment>
    <comment ref="I11" authorId="0">
      <text>
        <r>
          <rPr>
            <sz val="9"/>
            <rFont val="ＭＳ Ｐゴシック"/>
            <family val="3"/>
          </rPr>
          <t xml:space="preserve">出身中学が神奈川県内の場合は市町村名を入力して下さい。以下同様
</t>
        </r>
      </text>
    </comment>
    <comment ref="I13" authorId="0">
      <text>
        <r>
          <rPr>
            <sz val="9"/>
            <rFont val="ＭＳ Ｐゴシック"/>
            <family val="3"/>
          </rPr>
          <t xml:space="preserve">出身中学が神奈川県内の場合は市町村名を入力して下さい。以下同様
</t>
        </r>
      </text>
    </comment>
    <comment ref="I15" authorId="0">
      <text>
        <r>
          <rPr>
            <sz val="9"/>
            <rFont val="ＭＳ Ｐゴシック"/>
            <family val="3"/>
          </rPr>
          <t xml:space="preserve">出身中学が神奈川県内の場合は市町村名を入力して下さい。以下同様
</t>
        </r>
      </text>
    </comment>
    <comment ref="I17" authorId="0">
      <text>
        <r>
          <rPr>
            <sz val="9"/>
            <rFont val="ＭＳ Ｐゴシック"/>
            <family val="3"/>
          </rPr>
          <t xml:space="preserve">出身中学が神奈川県内の場合は市町村名を入力して下さい。以下同様
</t>
        </r>
      </text>
    </comment>
    <comment ref="I19" authorId="0">
      <text>
        <r>
          <rPr>
            <sz val="9"/>
            <rFont val="ＭＳ Ｐゴシック"/>
            <family val="3"/>
          </rPr>
          <t xml:space="preserve">出身中学が神奈川県内の場合は市町村名を入力して下さい。以下同様
</t>
        </r>
      </text>
    </comment>
    <comment ref="I21" authorId="0">
      <text>
        <r>
          <rPr>
            <sz val="9"/>
            <rFont val="ＭＳ Ｐゴシック"/>
            <family val="3"/>
          </rPr>
          <t xml:space="preserve">出身中学が神奈川県内の場合は市町村名を入力して下さい。以下同様
</t>
        </r>
      </text>
    </comment>
    <comment ref="I23" authorId="0">
      <text>
        <r>
          <rPr>
            <sz val="9"/>
            <rFont val="ＭＳ Ｐゴシック"/>
            <family val="3"/>
          </rPr>
          <t xml:space="preserve">出身中学が神奈川県内の場合は市町村名を入力して下さい。以下同様
</t>
        </r>
      </text>
    </comment>
    <comment ref="I25" authorId="0">
      <text>
        <r>
          <rPr>
            <sz val="9"/>
            <rFont val="ＭＳ Ｐゴシック"/>
            <family val="3"/>
          </rPr>
          <t xml:space="preserve">出身中学が神奈川県内の場合は市町村名を入力して下さい。以下同様
</t>
        </r>
      </text>
    </comment>
    <comment ref="I30" authorId="0">
      <text>
        <r>
          <rPr>
            <sz val="9"/>
            <rFont val="ＭＳ Ｐゴシック"/>
            <family val="3"/>
          </rPr>
          <t xml:space="preserve">出身中学が神奈川県内の場合は市町村名を入力して下さい。以下同様
</t>
        </r>
      </text>
    </comment>
    <comment ref="I32" authorId="0">
      <text>
        <r>
          <rPr>
            <sz val="9"/>
            <rFont val="ＭＳ Ｐゴシック"/>
            <family val="3"/>
          </rPr>
          <t xml:space="preserve">出身中学が神奈川県内の場合は市町村名を入力して下さい。以下同様
</t>
        </r>
      </text>
    </comment>
    <comment ref="I34" authorId="0">
      <text>
        <r>
          <rPr>
            <sz val="9"/>
            <rFont val="ＭＳ Ｐゴシック"/>
            <family val="3"/>
          </rPr>
          <t xml:space="preserve">出身中学が神奈川県内の場合は市町村名を入力して下さい。以下同様
</t>
        </r>
      </text>
    </comment>
    <comment ref="I36" authorId="0">
      <text>
        <r>
          <rPr>
            <sz val="9"/>
            <rFont val="ＭＳ Ｐゴシック"/>
            <family val="3"/>
          </rPr>
          <t xml:space="preserve">出身中学が神奈川県内の場合は市町村名を入力して下さい。以下同様
</t>
        </r>
      </text>
    </comment>
    <comment ref="I38" authorId="0">
      <text>
        <r>
          <rPr>
            <sz val="9"/>
            <rFont val="ＭＳ Ｐゴシック"/>
            <family val="3"/>
          </rPr>
          <t xml:space="preserve">出身中学が神奈川県内の場合は市町村名を入力して下さい。以下同様
</t>
        </r>
      </text>
    </comment>
    <comment ref="I40" authorId="0">
      <text>
        <r>
          <rPr>
            <sz val="9"/>
            <rFont val="ＭＳ Ｐゴシック"/>
            <family val="3"/>
          </rPr>
          <t xml:space="preserve">出身中学が神奈川県内の場合は市町村名を入力して下さい。以下同様
</t>
        </r>
      </text>
    </comment>
    <comment ref="I42" authorId="0">
      <text>
        <r>
          <rPr>
            <sz val="9"/>
            <rFont val="ＭＳ Ｐゴシック"/>
            <family val="3"/>
          </rPr>
          <t xml:space="preserve">出身中学が神奈川県内の場合は市町村名を入力して下さい。以下同様
</t>
        </r>
      </text>
    </comment>
    <comment ref="I44" authorId="0">
      <text>
        <r>
          <rPr>
            <sz val="9"/>
            <rFont val="ＭＳ Ｐゴシック"/>
            <family val="3"/>
          </rPr>
          <t xml:space="preserve">出身中学が神奈川県内の場合は市町村名を入力して下さい。以下同様
</t>
        </r>
      </text>
    </comment>
    <comment ref="I46" authorId="0">
      <text>
        <r>
          <rPr>
            <sz val="9"/>
            <rFont val="ＭＳ Ｐゴシック"/>
            <family val="3"/>
          </rPr>
          <t xml:space="preserve">出身中学が神奈川県内の場合は市町村名を入力して下さい。以下同様
</t>
        </r>
      </text>
    </comment>
    <comment ref="I48" authorId="0">
      <text>
        <r>
          <rPr>
            <sz val="9"/>
            <rFont val="ＭＳ Ｐゴシック"/>
            <family val="3"/>
          </rPr>
          <t xml:space="preserve">出身中学が神奈川県内の場合は市町村名を入力して下さい。以下同様
</t>
        </r>
      </text>
    </comment>
    <comment ref="I50" authorId="0">
      <text>
        <r>
          <rPr>
            <sz val="9"/>
            <rFont val="ＭＳ Ｐゴシック"/>
            <family val="3"/>
          </rPr>
          <t xml:space="preserve">出身中学が神奈川県内の場合は市町村名を入力して下さい。以下同様
</t>
        </r>
      </text>
    </comment>
    <comment ref="I53" authorId="0">
      <text>
        <r>
          <rPr>
            <sz val="9"/>
            <rFont val="ＭＳ Ｐゴシック"/>
            <family val="3"/>
          </rPr>
          <t xml:space="preserve">出身中学が神奈川県内の場合は市町村名を入力して下さい。以下同様
</t>
        </r>
      </text>
    </comment>
    <comment ref="C29" authorId="0">
      <text>
        <r>
          <rPr>
            <sz val="9"/>
            <rFont val="ＭＳ Ｐゴシック"/>
            <family val="3"/>
          </rPr>
          <t xml:space="preserve">「選手資格証明書」欄の背番号１１～２０は背番号欄の下に「投・捕・内・外」を入力しておく必要があります
</t>
        </r>
      </text>
    </comment>
    <comment ref="B29" authorId="0">
      <text>
        <r>
          <rPr>
            <sz val="9"/>
            <rFont val="ＭＳ Ｐゴシック"/>
            <family val="3"/>
          </rPr>
          <t xml:space="preserve">交代選手で併用の多い選手はこの欄に○印をつけてください
</t>
        </r>
      </text>
    </comment>
    <comment ref="N8" authorId="0">
      <text>
        <r>
          <rPr>
            <b/>
            <sz val="9"/>
            <rFont val="ＭＳ Ｐゴシック"/>
            <family val="3"/>
          </rPr>
          <t xml:space="preserve">直接入力ください。
（例）０．３３３
</t>
        </r>
      </text>
    </comment>
    <comment ref="O8" authorId="0">
      <text>
        <r>
          <rPr>
            <b/>
            <sz val="9"/>
            <rFont val="ＭＳ Ｐゴシック"/>
            <family val="3"/>
          </rPr>
          <t>行の途中で強制改行するときは
Altキーを押しながら
Enterキーを押す</t>
        </r>
      </text>
    </comment>
    <comment ref="O52" authorId="0">
      <text>
        <r>
          <rPr>
            <sz val="9"/>
            <rFont val="ＭＳ Ｐゴシック"/>
            <family val="3"/>
          </rPr>
          <t xml:space="preserve">マネージの特徴についてもできるだけご記入下さい
</t>
        </r>
      </text>
    </comment>
  </commentList>
</comments>
</file>

<file path=xl/sharedStrings.xml><?xml version="1.0" encoding="utf-8"?>
<sst xmlns="http://schemas.openxmlformats.org/spreadsheetml/2006/main" count="1378" uniqueCount="674">
  <si>
    <t>⑤  全体的にみて</t>
  </si>
  <si>
    <t>⑥  沿       革</t>
  </si>
  <si>
    <t>学校所在地</t>
  </si>
  <si>
    <t>生徒数</t>
  </si>
  <si>
    <t>人</t>
  </si>
  <si>
    <t>（男</t>
  </si>
  <si>
    <t>人、</t>
  </si>
  <si>
    <t>女</t>
  </si>
  <si>
    <t>学校創立</t>
  </si>
  <si>
    <t>部員数</t>
  </si>
  <si>
    <t>（内マネ</t>
  </si>
  <si>
    <t>監督氏名</t>
  </si>
  <si>
    <t>出</t>
  </si>
  <si>
    <t>）</t>
  </si>
  <si>
    <t xml:space="preserve"> </t>
  </si>
  <si>
    <t>自宅ＴＥＬ</t>
  </si>
  <si>
    <t>携帯ＴＥＬ</t>
  </si>
  <si>
    <t>責任マネージャー氏名</t>
  </si>
  <si>
    <t>（</t>
  </si>
  <si>
    <t>年</t>
  </si>
  <si>
    <t>⑦  話 題 も の</t>
  </si>
  <si>
    <t>〔過去の最高成績〕</t>
  </si>
  <si>
    <t>〔昨夏の成績〕</t>
  </si>
  <si>
    <t>アンケート用紙  Ｎｏ．１</t>
  </si>
  <si>
    <t>打  順</t>
  </si>
  <si>
    <t>守  備</t>
  </si>
  <si>
    <t>背</t>
  </si>
  <si>
    <t>学年</t>
  </si>
  <si>
    <t>出    身</t>
  </si>
  <si>
    <t>投</t>
  </si>
  <si>
    <t>打</t>
  </si>
  <si>
    <t>身  長</t>
  </si>
  <si>
    <t>体  重</t>
  </si>
  <si>
    <t>打  率</t>
  </si>
  <si>
    <t>特                        徴</t>
  </si>
  <si>
    <t>位  置</t>
  </si>
  <si>
    <t>番</t>
  </si>
  <si>
    <t>中    学</t>
  </si>
  <si>
    <t>▽交代選手</t>
  </si>
  <si>
    <t>責           任    マネージャー</t>
  </si>
  <si>
    <t>神奈川大会メンバー用紙</t>
  </si>
  <si>
    <t>校  長</t>
  </si>
  <si>
    <t>住  所</t>
  </si>
  <si>
    <t>〒</t>
  </si>
  <si>
    <t>－</t>
  </si>
  <si>
    <t>監  督</t>
  </si>
  <si>
    <t>電  話</t>
  </si>
  <si>
    <t>背番号</t>
  </si>
  <si>
    <t>守備</t>
  </si>
  <si>
    <t>氏　　　　　　　名</t>
  </si>
  <si>
    <t>出  身  中  学</t>
  </si>
  <si>
    <t>学 年</t>
  </si>
  <si>
    <t>身  長</t>
  </si>
  <si>
    <t>体  重</t>
  </si>
  <si>
    <t>投</t>
  </si>
  <si>
    <t>位置</t>
  </si>
  <si>
    <t>捕</t>
  </si>
  <si>
    <t>一</t>
  </si>
  <si>
    <t>二</t>
  </si>
  <si>
    <t>三</t>
  </si>
  <si>
    <t>遊</t>
  </si>
  <si>
    <t>左</t>
  </si>
  <si>
    <t>中</t>
  </si>
  <si>
    <t>右</t>
  </si>
  <si>
    <t>補</t>
  </si>
  <si>
    <t>記　録　員</t>
  </si>
  <si>
    <t>【注】</t>
  </si>
  <si>
    <t>選手資格証明書</t>
  </si>
  <si>
    <t>身　長</t>
  </si>
  <si>
    <t>体　重</t>
  </si>
  <si>
    <t>右</t>
  </si>
  <si>
    <t>月</t>
  </si>
  <si>
    <t>学校電話番号</t>
  </si>
  <si>
    <t>選手健康証明書</t>
  </si>
  <si>
    <t>全員健康診断の時点では</t>
  </si>
  <si>
    <t>異常のなかったことを証明します</t>
  </si>
  <si>
    <t>学校名</t>
  </si>
  <si>
    <t>出身中学</t>
  </si>
  <si>
    <t>身長</t>
  </si>
  <si>
    <t>体重</t>
  </si>
  <si>
    <t>監督</t>
  </si>
  <si>
    <t>校長名</t>
  </si>
  <si>
    <t>記録員を入力してください。</t>
  </si>
  <si>
    <t>選手名</t>
  </si>
  <si>
    <t>がメンバー表よりコピーされます。</t>
  </si>
  <si>
    <t>左</t>
  </si>
  <si>
    <t>フリガナは選手資格証明書よりコピーされます。</t>
  </si>
  <si>
    <t xml:space="preserve"> ▽校長印は必ず公印をご捺印下さい</t>
  </si>
  <si>
    <t>生 年 月 日</t>
  </si>
  <si>
    <t>入 学 年 月</t>
  </si>
  <si>
    <t>(西　暦)</t>
  </si>
  <si>
    <t>(㎝)</t>
  </si>
  <si>
    <t>(㎏)</t>
  </si>
  <si>
    <t>▽主将には背番号に必ず◎印をつけて下さい</t>
  </si>
  <si>
    <t>責任教師</t>
  </si>
  <si>
    <t>日</t>
  </si>
  <si>
    <t>－</t>
  </si>
  <si>
    <t>(フリガナ)</t>
  </si>
  <si>
    <t>校長印　(公印)</t>
  </si>
  <si>
    <t>上記の者</t>
  </si>
  <si>
    <t>学校医</t>
  </si>
  <si>
    <t>学校医　印</t>
  </si>
  <si>
    <t>No.</t>
  </si>
  <si>
    <t>フリガナの欄には　=PHONETIC(H7)などの　式が入力してあります。</t>
  </si>
  <si>
    <t>フリガナが違う場合は式を削除して、正し読みを直接入力してください。</t>
  </si>
  <si>
    <t>(フリガナ)</t>
  </si>
  <si>
    <t>･</t>
  </si>
  <si>
    <t>選手は大会参加者資格規定に相違ないことを証明します</t>
  </si>
  <si>
    <t>　</t>
  </si>
  <si>
    <t>（２）主将の背番号に○印をつけてください。</t>
  </si>
  <si>
    <t>（３）コピーして３部提出してください。</t>
  </si>
  <si>
    <t>▽出身中学校が他都道府県の場合に限り、カッコ内に都道府県名を記入のこと</t>
  </si>
  <si>
    <t>（１）出身中学が他都道府県の場合に限り、（　　　）の内に都道府県を記入してください。</t>
  </si>
  <si>
    <t>▽投打は利き腕に○印をつけて下さい</t>
  </si>
  <si>
    <t>▽背番号のカッコ内は守備位置を記入して下さい</t>
  </si>
  <si>
    <t>▽出身中学が他都道府県の場合に限り、カッコの内に都道府県を記入のこと</t>
  </si>
  <si>
    <t>学年を半角数字で入力して下さい</t>
  </si>
  <si>
    <t>入学年月を入力して下さい（年は西暦で下２桁を入力、０１や０２が１や３とならないように）</t>
  </si>
  <si>
    <t>責任教師を必ず入力して下さい</t>
  </si>
  <si>
    <t>監督を必ず入力して下さい</t>
  </si>
  <si>
    <t>正式な学校所在地を入力して下さい。（神奈川県から）</t>
  </si>
  <si>
    <t>学校電話番号を入力して下さい（市外局番－市内局番－加入番号）</t>
  </si>
  <si>
    <t>校長名を入力して下さい</t>
  </si>
  <si>
    <t>健康診断が証明できる日付を西暦で（年は４桁）入力して下さい</t>
  </si>
  <si>
    <t>学校医の役職名（上段）と氏名（下段）を入力して下さい</t>
  </si>
  <si>
    <t>▽校長印は必ず公印をご捺印下さい（公印や校医印はコピー不可）</t>
  </si>
  <si>
    <t>公印・校医印はコピー後に捺印して下さい</t>
  </si>
  <si>
    <t>（記録員は毎試合交替することができますが、ここには主となる記録員を入力して下さい）</t>
  </si>
  <si>
    <t>主将の背番号に○印をつけて下さい</t>
  </si>
  <si>
    <t>背番号を半角数字で入力してください。</t>
  </si>
  <si>
    <t>日</t>
  </si>
  <si>
    <t>生</t>
  </si>
  <si>
    <t>監督歴</t>
  </si>
  <si>
    <t>投</t>
  </si>
  <si>
    <t>遊</t>
  </si>
  <si>
    <t>内</t>
  </si>
  <si>
    <t>外</t>
  </si>
  <si>
    <t>㊧</t>
  </si>
  <si>
    <t>両</t>
  </si>
  <si>
    <t>名前定義（削除しないでください）</t>
  </si>
  <si>
    <t>選択ボタン（左右など）の設定を変更する場合</t>
  </si>
  <si>
    <t>書式（Ｏ）⇒シート（Ｈ）⇒再表示</t>
  </si>
  <si>
    <t>で表示するシート「データ」をクリックして「ＯＫ」</t>
  </si>
  <si>
    <t>挿入（Ｖ）⇒名前⇒定義で　設定を確認して</t>
  </si>
  <si>
    <t>データ⇒入力規制⇒設定で入力値の種類⇒リスト⇒元の値に「＝定義名」</t>
  </si>
  <si>
    <t>㊨</t>
  </si>
  <si>
    <t>フォントサイズを１４ポが適当</t>
  </si>
  <si>
    <t>※</t>
  </si>
  <si>
    <t>（ 投 ）</t>
  </si>
  <si>
    <t>（ 捕 ）</t>
  </si>
  <si>
    <t>（ 内 ）</t>
  </si>
  <si>
    <t>（ 外 ）</t>
  </si>
  <si>
    <t>選択ボタンを取り消すには</t>
  </si>
  <si>
    <t>選択ボタンのあるセルで、データ（Ｄ）⇒入力規制⇒すべてをクリアで「ＯＫ」</t>
  </si>
  <si>
    <t>①  今シーズンの成績</t>
  </si>
  <si>
    <t>②  投手陣について</t>
  </si>
  <si>
    <t>③  守備陣について</t>
  </si>
  <si>
    <t>④  打撃について</t>
  </si>
  <si>
    <t>(    )</t>
  </si>
  <si>
    <t>（</t>
  </si>
  <si>
    <t>）</t>
  </si>
  <si>
    <t>学校名</t>
  </si>
  <si>
    <t>▽</t>
  </si>
  <si>
    <t>高校野球アンケート</t>
  </si>
  <si>
    <t>ＴＥＬ</t>
  </si>
  <si>
    <t>①</t>
  </si>
  <si>
    <t>②</t>
  </si>
  <si>
    <t>③</t>
  </si>
  <si>
    <t>④</t>
  </si>
  <si>
    <t xml:space="preserve">選    手  名  </t>
  </si>
  <si>
    <t>アンケート①</t>
  </si>
  <si>
    <t>春季県大会の「①～決勝」の文字が必要ないもの文字は消してください。</t>
  </si>
  <si>
    <t>生年月日を入力して下さい（年は西暦で下２桁を入力、０１や０２が１や３とならないように）</t>
  </si>
  <si>
    <t>　大きさを調整してください。</t>
  </si>
  <si>
    <t>ゼロが表示されない場合、書式設定を文字列にしてから入力して下さい。または最初に　’の記号を</t>
  </si>
  <si>
    <t>　入力して　’０２のように入力</t>
  </si>
  <si>
    <t>ＮＯ．の欄に神奈川県高野連の指定番号を記入してください。</t>
  </si>
  <si>
    <t>または、文字を小さくして行を増やしてください。</t>
  </si>
  <si>
    <t>印刷後必ず確認してください。</t>
  </si>
  <si>
    <t>守備位置は、選択ボタンを用意しましたので選んでください。</t>
  </si>
  <si>
    <t>守備位置は、投・補・一・二・三・遊・左・中・右、補欠は投・捕・内・外の文字で</t>
  </si>
  <si>
    <t>練習試合が書き切れないときは、行を追加し、見出しの行を削除してください。</t>
  </si>
  <si>
    <t>それでも書き切れないときは、セルを結合し自由に書き込んで結構です。</t>
  </si>
  <si>
    <t>アンケート③</t>
  </si>
  <si>
    <t>選手資格証明書の左右に下記のような、書き方の注意事項が書かれていますので確認してして下さい。</t>
  </si>
  <si>
    <t>正式な学校名を７６行目に入力して下さい（県立等も）</t>
  </si>
  <si>
    <t>⑤</t>
  </si>
  <si>
    <t>⑥</t>
  </si>
  <si>
    <t>⑦</t>
  </si>
  <si>
    <t>⑪</t>
  </si>
  <si>
    <t>⑫</t>
  </si>
  <si>
    <t>⑬</t>
  </si>
  <si>
    <t>⑭</t>
  </si>
  <si>
    <t>⑮</t>
  </si>
  <si>
    <t>⑯</t>
  </si>
  <si>
    <t>⑰</t>
  </si>
  <si>
    <t>郵便番号を入力して下さい。</t>
  </si>
  <si>
    <t>ページ設定は下図の通りです。</t>
  </si>
  <si>
    <t>拡大/縮小を１００％、用紙サイズをＢ４（Ｂ４印刷可能なプリンタ有）でもＯＫです。</t>
  </si>
  <si>
    <t>全国高校野球選手権大会 地方大会用</t>
  </si>
  <si>
    <t>▽算用数字で記入して下さい（四捨五入）</t>
  </si>
  <si>
    <t>横浜市立</t>
  </si>
  <si>
    <t>西</t>
  </si>
  <si>
    <t>中学校</t>
  </si>
  <si>
    <t>[横　浜</t>
  </si>
  <si>
    <t>西]</t>
  </si>
  <si>
    <t>南が丘</t>
  </si>
  <si>
    <t>南が丘]</t>
  </si>
  <si>
    <t>南</t>
  </si>
  <si>
    <t>南]</t>
  </si>
  <si>
    <t>緑が丘</t>
  </si>
  <si>
    <t>緑が丘]</t>
  </si>
  <si>
    <t>橘</t>
  </si>
  <si>
    <t>橘]</t>
  </si>
  <si>
    <t>旭</t>
  </si>
  <si>
    <t>旭]</t>
  </si>
  <si>
    <t>鴨居</t>
  </si>
  <si>
    <t>鴨居]</t>
  </si>
  <si>
    <t>川崎市立</t>
  </si>
  <si>
    <t>[川　崎</t>
  </si>
  <si>
    <t>玉川</t>
  </si>
  <si>
    <t>玉川]</t>
  </si>
  <si>
    <t>長沢</t>
  </si>
  <si>
    <t>長沢]</t>
  </si>
  <si>
    <t>中原</t>
  </si>
  <si>
    <t>中原]</t>
  </si>
  <si>
    <t>有馬</t>
  </si>
  <si>
    <t>有馬]</t>
  </si>
  <si>
    <t>横須賀市立</t>
  </si>
  <si>
    <t>[横須賀</t>
  </si>
  <si>
    <t>横須賀市立</t>
  </si>
  <si>
    <t>鎌倉市立</t>
  </si>
  <si>
    <t>第一</t>
  </si>
  <si>
    <t>[鎌　倉</t>
  </si>
  <si>
    <t>第一]</t>
  </si>
  <si>
    <t>[藤　沢</t>
  </si>
  <si>
    <t>茅ヶ崎市立</t>
  </si>
  <si>
    <t>[茅ヶ崎</t>
  </si>
  <si>
    <t>厚木市立</t>
  </si>
  <si>
    <t>[厚　木</t>
  </si>
  <si>
    <t>座間市立</t>
  </si>
  <si>
    <t>東</t>
  </si>
  <si>
    <t>[座　間</t>
  </si>
  <si>
    <t>東]</t>
  </si>
  <si>
    <t>海老名市立</t>
  </si>
  <si>
    <t>[海老名</t>
  </si>
  <si>
    <t>秦野市立</t>
  </si>
  <si>
    <t>[秦　野</t>
  </si>
  <si>
    <t>相模原市立</t>
  </si>
  <si>
    <t>[相模原</t>
  </si>
  <si>
    <t>中沢</t>
  </si>
  <si>
    <t>中沢]</t>
  </si>
  <si>
    <t>綾瀬市立</t>
  </si>
  <si>
    <t>城山</t>
  </si>
  <si>
    <t>[綾　瀬</t>
  </si>
  <si>
    <t>城山]</t>
  </si>
  <si>
    <t>平塚市立</t>
  </si>
  <si>
    <t>[平　塚</t>
  </si>
  <si>
    <t>伊勢原市立</t>
  </si>
  <si>
    <t>[伊勢原</t>
  </si>
  <si>
    <t>中沢]</t>
  </si>
  <si>
    <t>小田原市立</t>
  </si>
  <si>
    <t>[小田原</t>
  </si>
  <si>
    <t>⑨</t>
  </si>
  <si>
    <t>⑩</t>
  </si>
  <si>
    <t>打</t>
  </si>
  <si>
    <t>kakko</t>
  </si>
  <si>
    <t>まる</t>
  </si>
  <si>
    <t>右左</t>
  </si>
  <si>
    <t>投打</t>
  </si>
  <si>
    <t>⑧</t>
  </si>
  <si>
    <t>投打の右左の○印はリストボタンから㊨、㊧を選択してください。</t>
  </si>
  <si>
    <t>生年月日を（年は下2桁）を西暦で入力して下さい</t>
  </si>
  <si>
    <t>氏　　　名</t>
  </si>
  <si>
    <r>
      <t>(</t>
    </r>
    <r>
      <rPr>
        <sz val="11"/>
        <rFont val="ＭＳ 明朝"/>
        <family val="1"/>
      </rPr>
      <t>○</t>
    </r>
    <r>
      <rPr>
        <sz val="9"/>
        <rFont val="ＭＳ 明朝"/>
        <family val="1"/>
      </rPr>
      <t>で囲む)</t>
    </r>
  </si>
  <si>
    <r>
      <t>出身中学校</t>
    </r>
    <r>
      <rPr>
        <sz val="9"/>
        <rFont val="ＭＳ 明朝"/>
        <family val="1"/>
      </rPr>
      <t>（都道府県名）</t>
    </r>
  </si>
  <si>
    <t>フォントはそのままでも結構です。</t>
  </si>
  <si>
    <t>身長を入力して下さい（半角でｃｍ未満四捨五入）</t>
  </si>
  <si>
    <t>体重を入力して下さい（半角でｋｇ未満四捨五入）</t>
  </si>
  <si>
    <t>メンバー表はそのままA４でご提出下さい。</t>
  </si>
  <si>
    <t>またはリストを無視して、印刷後○印を付けて下さい。</t>
  </si>
  <si>
    <t>主将</t>
  </si>
  <si>
    <t>◎</t>
  </si>
  <si>
    <t>0.</t>
  </si>
  <si>
    <t>背番号１０～２０の下の（　　）内に主な守備位置を記入します。</t>
  </si>
  <si>
    <t>▼の選択ボタンから、（投）・（捕）・（内）・（外）を選んで下さい。</t>
  </si>
  <si>
    <t>交代</t>
  </si>
  <si>
    <t>○</t>
  </si>
  <si>
    <t xml:space="preserve">     　　　　　　　交代選手で併用の多い選手は○で囲み、主将は選手名の前に必ず◎をつけて下さい。）</t>
  </si>
  <si>
    <t>アンケート用紙  Ｎｏ．２</t>
  </si>
  <si>
    <t>アンケート用紙  Ｎｏ．３</t>
  </si>
  <si>
    <t>氏名を入力して下さい（氏名の間は１マス空けて下さい）</t>
  </si>
  <si>
    <t>メンバー表の空欄を入力してください。（住所の〒欄と記録員の欄）</t>
  </si>
  <si>
    <t>（出身中学は神奈川県高野連の都合で、（県名）学校名の順になります。</t>
  </si>
  <si>
    <t>　　連盟番号　　学校名　　住所　　電話番号　　校長名　　責任教師　　監督</t>
  </si>
  <si>
    <t>　　選手氏名　出身中学　学年　身長　体重　投打　は「選手資格証明書」からコピーされます。</t>
  </si>
  <si>
    <t>アンケート①②③の、「▽エースについて」等の長文になるセルは結合し、</t>
  </si>
  <si>
    <t>練習試合欄で余った行の「－」記号は削除してください。</t>
  </si>
  <si>
    <t>日現在</t>
  </si>
  <si>
    <t>（　　　月　　日現在）欄に月、日を入力をしてください。</t>
  </si>
  <si>
    <t>チーム打率を忘れずに入力してください。</t>
  </si>
  <si>
    <t>アンケート②</t>
  </si>
  <si>
    <t>直接入力でも結構です。</t>
  </si>
  <si>
    <t>記録員のフリガナを確認し、読み方が違う場合は直接入力してください。</t>
  </si>
  <si>
    <t>サンプルは２段ですがEXCELで作成の場合は３段とします</t>
  </si>
  <si>
    <t>修正が出来ない場合があります。提出前に複数の人で３度４度と確認作業をお願いします</t>
  </si>
  <si>
    <t>守備位置</t>
  </si>
  <si>
    <t>（守備位置）</t>
  </si>
  <si>
    <t>捕</t>
  </si>
  <si>
    <t>外</t>
  </si>
  <si>
    <t>（　チーム打率</t>
  </si>
  <si>
    <t>コメントが入力の邪魔になるときは、少し上下にスクロールして入力してみてください。</t>
  </si>
  <si>
    <t>削除しないでください</t>
  </si>
  <si>
    <t>選手資格証明書を最初に作成してください。メンバ表やアンケートの元になります。</t>
  </si>
  <si>
    <t>を配色しました。</t>
  </si>
  <si>
    <t>入力の紛らわしい個所に</t>
  </si>
  <si>
    <t>サンプルを見て空欄の内容に入力してください。</t>
  </si>
  <si>
    <t>⑥　沿　革　の記入には</t>
  </si>
  <si>
    <t>水色部を中心にサンプルを参考に入力してください</t>
  </si>
  <si>
    <t>最初に</t>
  </si>
  <si>
    <t>打順１～９の背番号を入力し、控え選手は背番号の若い順に入力します</t>
  </si>
  <si>
    <t>(注)関数等に保護をかけています。</t>
  </si>
  <si>
    <t>（注意）背番号と打率・特徴は連動していません。後で打順を変更して時は別々に打率・特徴を移動してください。</t>
  </si>
  <si>
    <t>主将用マーク　移動して主将の背番号へ</t>
  </si>
  <si>
    <t>印刷範囲の設定でここから下は印刷されません。</t>
  </si>
  <si>
    <t>ウインドウ枠固定の設定がしてあります。解除しても差し支えありません。</t>
  </si>
  <si>
    <t>▽主将には背番号に必ず◎印をつけて下さい　「選手資格証明書」の９３行目に◎の図形を用意しました</t>
  </si>
  <si>
    <t>ファイル⇒ページ設定⇒シート⇒白黒印刷の設定がしてありますので</t>
  </si>
  <si>
    <t>※201３年（平成２５年）より、メンバー表の「投」・「打」と「身長」・「体重」の欄を入れ替えました。</t>
  </si>
  <si>
    <t>背番号の１１番～２０番下の（　　　）内に投・捕・内・外のいずれかの文字を入れてください</t>
  </si>
  <si>
    <t>等の色は印刷されません。</t>
  </si>
  <si>
    <t>全国高等学校野球選手権神奈川大会登録選手一覧</t>
  </si>
  <si>
    <t>塁側</t>
  </si>
  <si>
    <t>学校名：</t>
  </si>
  <si>
    <t>ふ　り　が　な</t>
  </si>
  <si>
    <t>選　　手　　名</t>
  </si>
  <si>
    <t>（立）出身中学</t>
  </si>
  <si>
    <t>中学</t>
  </si>
  <si>
    <t>責任教師（ふりがな）</t>
  </si>
  <si>
    <t>監督（ふりがな）</t>
  </si>
  <si>
    <t>本日の記録員（ふりがな） 学年</t>
  </si>
  <si>
    <t>応援団責任教師（ふりがな）</t>
  </si>
  <si>
    <t>★　必要事項を記入の上、コピーして試合ごとに一部を球場本部に提出してください。</t>
  </si>
  <si>
    <t>★　放送用の原稿にしますので、楷書で丁寧に記入し、ふりがなを忘れずにつけてください。また県外の中学校は県名</t>
  </si>
  <si>
    <t>　　も記入してください。</t>
  </si>
  <si>
    <t>☆　試合開始70分以前に球場に到着し、責任教師は本部に到着の旨を告げ、所定のメンバー用紙を受け取り、登録選手</t>
  </si>
  <si>
    <t>　　一覧表コピー（本用紙）と校旗を提出してください。</t>
  </si>
  <si>
    <t>　　この際、更衣場所・練習場所等球場使用上の注意点を確認いたします。</t>
  </si>
  <si>
    <t>☆　攻守の決定は、原則として</t>
  </si>
  <si>
    <t>　　第１試合　　試合開始の70分前　　　　　　　第２試合以降　　前の試合の4回終了後に行います。</t>
  </si>
  <si>
    <t>　　試合の進行状況および天候条件により変更になる場合もありますので、到着後は随時球場本部と連絡が取れるよう</t>
  </si>
  <si>
    <t>　　にしてください。また、テーピング等を使用する選手は、この際に主将と同行し、確認と許可を得てください。</t>
  </si>
  <si>
    <t>＜放送用選手名＞を追加しました。氏名と学年などリンクしましたが、「ふりがな」や「中学校名」は日本高野連と形式が異なるため入力してください。</t>
  </si>
  <si>
    <t>一人に㊨と入力してコピーすることもできます。</t>
  </si>
  <si>
    <t>例えば、高坂⇒高阪　宮本⇒宮元　龍太郎⇒竜太郎　祐介⇒裕介　大田⇒太田　雄一朗⇒雄一郎　峰尾→峯尾　菊池→菊地　など</t>
  </si>
  <si>
    <t>毎年、氏名の間違いが数多くあります。「高校野球」の作成にはかなりの準備日数が必要であり</t>
  </si>
  <si>
    <t>⑱</t>
  </si>
  <si>
    <t>　（ホームページの加盟校一覧でも確認できます）</t>
  </si>
  <si>
    <t>印刷範囲の設定でここから上は印刷されません。　　なお、試合当日ご持参下さい。日付は試合の行われる日です。</t>
  </si>
  <si>
    <t>水色の部分を入力して下さい。白黒印刷の設定で水色は印刷されません。　</t>
  </si>
  <si>
    <r>
      <t xml:space="preserve"> </t>
    </r>
    <r>
      <rPr>
        <sz val="7"/>
        <rFont val="ＭＳ Ｐ明朝"/>
        <family val="1"/>
      </rPr>
      <t>▽身長・体重は整数で記入して下さい（四捨五入）</t>
    </r>
  </si>
  <si>
    <t>▽背番号下のカッコ内は守備位置（投・捕・内・外）を記入して下さい</t>
  </si>
  <si>
    <t>▽この書類は大会運営に使用するほか、報道各社に公開します</t>
  </si>
  <si>
    <t>北</t>
  </si>
  <si>
    <t>昨年度、選手名の微妙な違いが「新聞発表」後発見され訂正の依頼が数多くありました。確認作業を必ず行って下さい。</t>
  </si>
  <si>
    <t>(</t>
  </si>
  <si>
    <t>)</t>
  </si>
  <si>
    <t>(</t>
  </si>
  <si>
    <t>)</t>
  </si>
  <si>
    <t>(</t>
  </si>
  <si>
    <t>)</t>
  </si>
  <si>
    <t>(</t>
  </si>
  <si>
    <t>)</t>
  </si>
  <si>
    <t>〃</t>
  </si>
  <si>
    <t>※</t>
  </si>
  <si>
    <t>№</t>
  </si>
  <si>
    <r>
      <t>　　　　　　　ふりがな</t>
    </r>
    <r>
      <rPr>
        <sz val="10"/>
        <rFont val="HGSｺﾞｼｯｸM"/>
        <family val="3"/>
      </rPr>
      <t>はお手数ですが「ひらがな」でお願いします。出身中学は○○市立☆☆中学のようにお願いします。</t>
    </r>
  </si>
  <si>
    <r>
      <t>選手・責任教師・監督の</t>
    </r>
    <r>
      <rPr>
        <b/>
        <sz val="10"/>
        <rFont val="HGSｺﾞｼｯｸM"/>
        <family val="3"/>
      </rPr>
      <t>変更</t>
    </r>
    <r>
      <rPr>
        <sz val="10"/>
        <rFont val="HGSｺﾞｼｯｸM"/>
        <family val="3"/>
      </rPr>
      <t>をされている場合はご注意ください。　この様式は各校のご判断で利用して下さい。</t>
    </r>
  </si>
  <si>
    <t>神奈川県立関東総合高等学校</t>
  </si>
  <si>
    <t>辻本　一平</t>
  </si>
  <si>
    <t>蛸島　一郎</t>
  </si>
  <si>
    <t>鯖江　秀雄</t>
  </si>
  <si>
    <t>葛西　順一</t>
  </si>
  <si>
    <t>内藤　　新</t>
  </si>
  <si>
    <t>大川原　敏男</t>
  </si>
  <si>
    <t>川端　道雄</t>
  </si>
  <si>
    <t>菊地　　巧</t>
  </si>
  <si>
    <t>道川　雄一朗</t>
  </si>
  <si>
    <t>高阪　末雄</t>
  </si>
  <si>
    <t>川端　誠司</t>
  </si>
  <si>
    <t>里見　重太</t>
  </si>
  <si>
    <t>杉山　哲也</t>
  </si>
  <si>
    <t>木脇　祐介</t>
  </si>
  <si>
    <t>遠藤　正一</t>
  </si>
  <si>
    <t>宮元　　太</t>
  </si>
  <si>
    <t>塩川　将人</t>
  </si>
  <si>
    <t>峯岸　英仁</t>
  </si>
  <si>
    <t>㊧</t>
  </si>
  <si>
    <t>横浜・南</t>
  </si>
  <si>
    <t>㊨</t>
  </si>
  <si>
    <t>川崎・橘</t>
  </si>
  <si>
    <t>左近山</t>
  </si>
  <si>
    <t>山　元</t>
  </si>
  <si>
    <t>静岡</t>
  </si>
  <si>
    <t>横浜・富士見</t>
  </si>
  <si>
    <t>海老名・有馬</t>
  </si>
  <si>
    <t>川崎・玉川</t>
  </si>
  <si>
    <t>羽　衣</t>
  </si>
  <si>
    <t>東京</t>
  </si>
  <si>
    <t>大　和</t>
  </si>
  <si>
    <t>平塚・中原</t>
  </si>
  <si>
    <t>蒔　田</t>
  </si>
  <si>
    <t>相模原・旭</t>
  </si>
  <si>
    <t>相模原・緑ヶ丘</t>
  </si>
  <si>
    <t>本　牧</t>
  </si>
  <si>
    <t>浜　岳</t>
  </si>
  <si>
    <t>市　沢</t>
  </si>
  <si>
    <t>小田原・城山</t>
  </si>
  <si>
    <t>生　麦</t>
  </si>
  <si>
    <t>座間・西</t>
  </si>
  <si>
    <t>永　田</t>
  </si>
  <si>
    <t>神奈川　一郎</t>
  </si>
  <si>
    <t>.</t>
  </si>
  <si>
    <t>横浜　太郎</t>
  </si>
  <si>
    <t>045</t>
  </si>
  <si>
    <t>佐藤　賢治</t>
  </si>
  <si>
    <t>221</t>
  </si>
  <si>
    <t>0833</t>
  </si>
  <si>
    <t>安田　明実</t>
  </si>
  <si>
    <t>横須賀・鴨居</t>
  </si>
  <si>
    <t>やすだ　あけみ</t>
  </si>
  <si>
    <t>かながわ　いちろう</t>
  </si>
  <si>
    <t>よこはま　たろう</t>
  </si>
  <si>
    <t>出身中学を入力して下さい。県外の場合は必ず（　　　　）内に都道府県名を入力して下さい。</t>
  </si>
  <si>
    <t>バントがうまく、バントヒットが多い。５０メートル６秒１の俊足を誇り、塁に出れば足が生きる</t>
  </si>
  <si>
    <t>左右に打ち分けるうまさがあり、エンドラン、バントのうまさに定評がある。投手の癖を盗むのがうまく、三盗にもどん欲だ</t>
  </si>
  <si>
    <t>選球眼がよく好球必打。もっとも信頼できる打者で、内外角とも穴がない。投打力はチーム一だ</t>
  </si>
  <si>
    <t>球を引きつけてのフルスイングは高校生離れする。変化球にやや難があるが、長打力があり、高校通算２５本塁打を記録</t>
  </si>
  <si>
    <t>ポイントのとらえ方がうまい。球に逆らわず右方向への打球が多く、打点は大川に次ぐ。勝負強い</t>
  </si>
  <si>
    <t>俊足巧打。川端道と並んで信頼できる。カーブ打ちが得意で右方向への打球が多い。</t>
  </si>
  <si>
    <t>スイッチヒッター。ベンチで一番声を出すムードメーカーでもある</t>
  </si>
  <si>
    <t>長打力には光るものがあり、代打としても期待できる一人</t>
  </si>
  <si>
    <t>速球には滅法強い。選球眼に優れ、粘って四球での出塁も多い</t>
  </si>
  <si>
    <t>身体に恵まれ、下位ながら長打も期待できる。スイングスピードは抜群だが、変化球への対応が課題</t>
  </si>
  <si>
    <t>シャープな打撃はレギュラーと遜色ない。変化球打ちを得意とする</t>
  </si>
  <si>
    <t>非力だがバントのスペシャリスト</t>
  </si>
  <si>
    <t>コントロールがよく、打撃投手としてもチームをサポート</t>
  </si>
  <si>
    <t>ブルペン捕手。主戦内田の性格は誰よりの熟知する</t>
  </si>
  <si>
    <t>リストが強く、小柄ながら投打力もある</t>
  </si>
  <si>
    <t>速球はまずまずだが、変化球はまったくだめ</t>
  </si>
  <si>
    <t>打撃センスはいい。将来の中軸候補。代打で勝負強い</t>
  </si>
  <si>
    <t>小技のうまさがる。あとはキャリア</t>
  </si>
  <si>
    <t>初心者ながら練習熱心。最後までグランドに残り、自主トレに励む</t>
  </si>
  <si>
    <t>粗削りながら球威は上級生に匹敵。球腫を増やし、投球の幅を広げたい</t>
  </si>
  <si>
    <t>よく気が付き、部員の信頼も厚い</t>
  </si>
  <si>
    <t>昨夏は延長１０回サヨナラ負けの悔しさを味わった。今年のチームのスローガンは「１分１秒を大切に」。冬場のトレーニングも監督、コーチが与えたメニュー以上の練習を自主的にこなすなど、雪辱への意識は高い。
例年と比べても投攻守のバランスのとれたチームに仕上がったと自負する。エース内田は春先から好調を持続しており、攻守にわたる機動性も身に付くなど、明るい材料が多い。
比較的身体能力の高い選手が多いのも今年の特徴だ。ただ、Ｌ高とのオープン戦で４安打完封されたように、制球力のいい変化球投手にはややもろさをみせる。
一方で、春の県大会では２回戦でシード校を倒し、上位チームとも互角以上に戦えるだけの自信を得たつもりだ。昨年のレギュラーが７人残り、夏の大会独特の雰囲気にのみこまれることはないだろう。
上位進出へのカギは内田の立ち上がりと、競り合いでの勝負強さに懸っている。５回戦まで勝ち上がり、第１シード●高に挑戦したい</t>
  </si>
  <si>
    <t>関東高校５年、東神奈川高校８年</t>
  </si>
  <si>
    <t>▽１９××年、商業高校として創立、新制高校となり、普通科を併設。現在７割が普通科。智徳、体育の養力を注ぎ、スポーツは盛ん。××年サッカー部が全国優勝。弓道部も××年にインターハイ２位。野球部は××年に創部され、１９４８年の選抜大会に出場し８強入り。関東大会は春秋通算５度出場している。夏の甲子園出場はなく、今年は久々にそのチャンスといえる。
▽２番を打つ内藤はＡ中学で陸上部に所属し、短距離選手として活躍。市の大会で１１秒５をマークし、２位に入賞した経験を持つ。
▽授業は平日３時半終了。練習は４時から約３時間。中村主将のアイデアで、授業前７時半に素振り、昼休みにロードワークを行うなど、効率のいい時間の使い方ができている。
▽横浜監督は××年に本校が甲子園に出場したときのエース。技巧派投手として活躍したが、大学では故障に泣き学生コーチに転身。監督経験１３年、自分の果たせなかった夢を託している。
＜学校野球部の歴史やエピソード、過去の名選手（プロ、社会人、大学で活躍した選手など）、独自の練習法、珍しい経歴の選手、代々受け継がれている伝統、室内練習場完成など環境の変化、応援団もの、関東大会・甲子園経験（春夏出場回数）など何でも結構です＞</t>
  </si>
  <si>
    <t>準優勝</t>
  </si>
  <si>
    <t>３回戦</t>
  </si>
  <si>
    <t>）</t>
  </si>
  <si>
    <t xml:space="preserve"> </t>
  </si>
  <si>
    <t>（</t>
  </si>
  <si>
    <t>045</t>
  </si>
  <si>
    <t>（</t>
  </si>
  <si>
    <t>）</t>
  </si>
  <si>
    <t>090</t>
  </si>
  <si>
    <t>080</t>
  </si>
  <si>
    <t>▽</t>
  </si>
  <si>
    <t>（　　　　　　）</t>
  </si>
  <si>
    <t>0462</t>
  </si>
  <si>
    <t>フ リ ガ ナ</t>
  </si>
  <si>
    <t>ｃｍ</t>
  </si>
  <si>
    <t>ｋｇ</t>
  </si>
  <si>
    <t>○</t>
  </si>
  <si>
    <t>￣</t>
  </si>
  <si>
    <t>※</t>
  </si>
  <si>
    <t>※</t>
  </si>
  <si>
    <r>
      <t>各用紙の設定は</t>
    </r>
    <r>
      <rPr>
        <b/>
        <sz val="14"/>
        <color indexed="8"/>
        <rFont val="HGSｺﾞｼｯｸM"/>
        <family val="3"/>
      </rPr>
      <t>Ａ４</t>
    </r>
    <r>
      <rPr>
        <b/>
        <sz val="14"/>
        <color indexed="10"/>
        <rFont val="HGSｺﾞｼｯｸM"/>
        <family val="3"/>
      </rPr>
      <t>サイズになっています。</t>
    </r>
  </si>
  <si>
    <r>
      <t>選手資格証明書・アンケート①、②、③は</t>
    </r>
    <r>
      <rPr>
        <sz val="12"/>
        <color indexed="8"/>
        <rFont val="HGSｺﾞｼｯｸM"/>
        <family val="3"/>
      </rPr>
      <t>Ｂ４</t>
    </r>
    <r>
      <rPr>
        <sz val="12"/>
        <color indexed="12"/>
        <rFont val="HGSｺﾞｼｯｸM"/>
        <family val="3"/>
      </rPr>
      <t>に拡大して提出して下さい。</t>
    </r>
  </si>
  <si>
    <r>
      <t>保護を解除するには「校閲」⇒「シート保護の解除」　　　</t>
    </r>
    <r>
      <rPr>
        <b/>
        <sz val="11"/>
        <color indexed="12"/>
        <rFont val="HGSｺﾞｼｯｸM"/>
        <family val="3"/>
      </rPr>
      <t>パスワードは「８９」です。</t>
    </r>
  </si>
  <si>
    <r>
      <t>県内には同名の中学校がありますので</t>
    </r>
    <r>
      <rPr>
        <b/>
        <sz val="11"/>
        <rFont val="HGSｺﾞｼｯｸM"/>
        <family val="3"/>
      </rPr>
      <t>「同名中学表記」</t>
    </r>
    <r>
      <rPr>
        <sz val="11"/>
        <rFont val="HGSｺﾞｼｯｸM"/>
        <family val="3"/>
      </rPr>
      <t>のシートで確認して入力してください。</t>
    </r>
  </si>
  <si>
    <r>
      <t>地区予選のブロックの左のセルには「</t>
    </r>
    <r>
      <rPr>
        <b/>
        <sz val="11"/>
        <rFont val="HGSｺﾞｼｯｸM"/>
        <family val="3"/>
      </rPr>
      <t>横浜地区　Ａ</t>
    </r>
    <r>
      <rPr>
        <sz val="11"/>
        <rFont val="HGSｺﾞｼｯｸM"/>
        <family val="3"/>
      </rPr>
      <t>」などのように入力してください。</t>
    </r>
  </si>
  <si>
    <r>
      <t>出身中学が神奈川県内の場合は</t>
    </r>
    <r>
      <rPr>
        <b/>
        <sz val="11"/>
        <rFont val="HGSｺﾞｼｯｸM"/>
        <family val="3"/>
      </rPr>
      <t>中段</t>
    </r>
    <r>
      <rPr>
        <sz val="11"/>
        <rFont val="HGSｺﾞｼｯｸM"/>
        <family val="3"/>
      </rPr>
      <t>に市町村名を記入して下さい。</t>
    </r>
  </si>
  <si>
    <r>
      <t>打率・特徴（各選手</t>
    </r>
    <r>
      <rPr>
        <b/>
        <sz val="11"/>
        <rFont val="HGSｺﾞｼｯｸM"/>
        <family val="3"/>
      </rPr>
      <t>85文字</t>
    </r>
    <r>
      <rPr>
        <sz val="11"/>
        <rFont val="HGSｺﾞｼｯｸM"/>
        <family val="3"/>
      </rPr>
      <t>以内）を入力してください。　強制改行は「Alt」キーを押しながら「Enter」キー</t>
    </r>
  </si>
  <si>
    <t>　セルの書式設定で、縦位置：上詰め　横位置：左詰め　　文字の制御：折り返して全体を表示する　に設定しています</t>
  </si>
  <si>
    <t>漢字の間違いにご注意ください。[例]坂本→阪本　龍太→竜太　太田→大田　　峰尾→峯尾　菊地→菊池など</t>
  </si>
  <si>
    <t>メンバー表・アンケート・放送用選手名のフォントを変更しました。</t>
  </si>
  <si>
    <t>横浜市立南</t>
  </si>
  <si>
    <t>川崎市立橘</t>
  </si>
  <si>
    <t>横浜市立左近山</t>
  </si>
  <si>
    <t>静岡・山元</t>
  </si>
  <si>
    <t>横浜市立富士見</t>
  </si>
  <si>
    <t>海老名市立有馬</t>
  </si>
  <si>
    <t>川崎市立玉川</t>
  </si>
  <si>
    <t>東京・羽衣</t>
  </si>
  <si>
    <t>大和市立大和</t>
  </si>
  <si>
    <t>平塚市立中原</t>
  </si>
  <si>
    <t>横浜市立蒔田</t>
  </si>
  <si>
    <t>相模原市立旭</t>
  </si>
  <si>
    <t>相模原市立緑が丘</t>
  </si>
  <si>
    <t>横浜市立本牧</t>
  </si>
  <si>
    <t>横浜市立浜岳</t>
  </si>
  <si>
    <t>横浜市立市沢</t>
  </si>
  <si>
    <t>小田原市立城山</t>
  </si>
  <si>
    <t>横浜市立生麦</t>
  </si>
  <si>
    <t>座間市立西</t>
  </si>
  <si>
    <t>横浜市立永田</t>
  </si>
  <si>
    <t>みなみ</t>
  </si>
  <si>
    <t>たちばな</t>
  </si>
  <si>
    <t>さこんやま</t>
  </si>
  <si>
    <t>やまもと</t>
  </si>
  <si>
    <t>ふじみ</t>
  </si>
  <si>
    <t>ありま</t>
  </si>
  <si>
    <t>たまがわ</t>
  </si>
  <si>
    <t>はごろも</t>
  </si>
  <si>
    <t>なかはら</t>
  </si>
  <si>
    <t>まいた</t>
  </si>
  <si>
    <t>あさひ</t>
  </si>
  <si>
    <t>みどりがおか</t>
  </si>
  <si>
    <t>ほんもく</t>
  </si>
  <si>
    <t>はまたけ</t>
  </si>
  <si>
    <t>いちざわ</t>
  </si>
  <si>
    <t>しろやま</t>
  </si>
  <si>
    <t>なまむぎ</t>
  </si>
  <si>
    <t>ながた</t>
  </si>
  <si>
    <t>川崎　三郎</t>
  </si>
  <si>
    <t>かわさき　さぶろう</t>
  </si>
  <si>
    <t>つじもと　いっぺい</t>
  </si>
  <si>
    <t>たこしま　いちろう</t>
  </si>
  <si>
    <t>さばえ　ひでお</t>
  </si>
  <si>
    <t>かさい　じゅんいち</t>
  </si>
  <si>
    <t>ないとう　あらた</t>
  </si>
  <si>
    <t>おおがわら　としお</t>
  </si>
  <si>
    <t>かわばた　みちお</t>
  </si>
  <si>
    <t>きくち　いさお</t>
  </si>
  <si>
    <t>こうさか　すえお</t>
  </si>
  <si>
    <t>かわばた　せいじ</t>
  </si>
  <si>
    <t>さとみ　しげた</t>
  </si>
  <si>
    <t>すぎやま　てつや</t>
  </si>
  <si>
    <t>きわき　ゆうすけ</t>
  </si>
  <si>
    <t>ほんだ　りゅういち</t>
  </si>
  <si>
    <t>やまくら　きんじ</t>
  </si>
  <si>
    <t>みやもと　ふとし</t>
  </si>
  <si>
    <t>しおかわ　まさと</t>
  </si>
  <si>
    <t>みねぎし　ひでひと</t>
  </si>
  <si>
    <t>えんどう　しょういち</t>
  </si>
  <si>
    <t>やまと</t>
  </si>
  <si>
    <t>みちかわ　ゆういちろう</t>
  </si>
  <si>
    <t>内田（身長１７８㌢、体重７５ｷﾛ、右投右打３年）は上手から速球を武器とする本格派。体重を乗せた速球を中心に落差の大きなカーブを交え、力で押すピッチングは迫力がある。春以降は６試合に登板し防御率は２点台前半。１試合平均９三振を奪った。立ち上がりがやや不安で、四球を連発したり球をそろえたところを打ち込まれる心配もある。</t>
  </si>
  <si>
    <t>遊撃から救援する中村（１７０㌢、６５ｷﾛ、右投右打　３年）と１年の本格派杉山（１８０㌢、７３ｷﾛ、右投右打）が控える。中村はカーブ、スライダーのコンビネーションが巧み。内野の要だけに、登板したときの遊撃の守りに不安が残る。杉山は重い球質で威力があるが、経験不足は否めない。</t>
  </si>
  <si>
    <t>打線の力を考えれば、５回３点差までならば後半の逆転も可能。一本勝負の夏だけに、内田で行けるところまで押し、終盤の短いイニングを中村に託すのが理想の継投といえる。</t>
  </si>
  <si>
    <t>遊撃中村が幅広い守備範囲を誇り、捕球後の動作も無駄がない。昨夏からコンビを組む二塁内山との連係も申し分ない。三塁内藤はバント安打を許さない鋭い出足が光る。この春外野からコンバートした大川もワンバウンド捕球やバント処理を無難にこなせるまでに成長した。捕手大谷は送球が安定し、強気のけん制で主戦のピンチを救う。</t>
  </si>
  <si>
    <t>俊足の中堅村田が軸になる。右翼道川地肩が強く、本塁へのダイレクト送球で失点を免れたケースも多い。欲をいえば、各選手とも打球への１歩目、判断力をさらに磨きたい。終盤の守備固めで川端誠の起用もある。</t>
  </si>
  <si>
    <t>小差のゲームを数多く経験し、逆境で一人ひとりがタフになった。秋のようにミスの連鎖から崩れる心配はなさそう。
春以降は特に、内外野の連係強化に重点を置いて練習してきた。</t>
  </si>
  <si>
    <t>１，２番の出塁率が高く、足もある。ともに細工が利くので、出塁すれば３～６番の打撃がそのまま得点に結びつくことが多い。確実さは川端道、中村、長打力では大川が優れ、６番までの打線は過去１０年でもトップクラスといえる。
オフシーズンは１日５００スイングを課し、各打者とも速球に振り負けない力強さを身に付けた。</t>
  </si>
  <si>
    <t>全体的にコントロールのいい変化球投手の攻略が課題。打てないときこそ機動力を絡めた攻撃を。勝負に対する一層の執着心、粘り強さを求めたい。</t>
  </si>
  <si>
    <t>※セルをクリックしたときにメッセージを表示させるには　「データ」タブの「データの入力規則」から「入力時のメッセージ」で作成する</t>
  </si>
  <si>
    <t>神奈川県横浜市旭区鶴ヶ峰２－４５－３５</t>
  </si>
  <si>
    <t>744</t>
  </si>
  <si>
    <t>7788</t>
  </si>
  <si>
    <t>【春季県大会地区予選】</t>
  </si>
  <si>
    <t>スコア</t>
  </si>
  <si>
    <t>ー</t>
  </si>
  <si>
    <t>▽リーグ戦</t>
  </si>
  <si>
    <t>対戦相手</t>
  </si>
  <si>
    <t>回ｺｰﾙﾄﾞ）</t>
  </si>
  <si>
    <t>Ａ高校</t>
  </si>
  <si>
    <t>Ｂ高校</t>
  </si>
  <si>
    <t>Ｈ高校</t>
  </si>
  <si>
    <t>【春季県大会】</t>
  </si>
  <si>
    <t>▽１回戦</t>
  </si>
  <si>
    <t>▽２回戦</t>
  </si>
  <si>
    <t>Ｅ高校</t>
  </si>
  <si>
    <t>延長10回　）</t>
  </si>
  <si>
    <t>▽３回戦</t>
  </si>
  <si>
    <t>Ｍ高校</t>
  </si>
  <si>
    <t>▽４回戦</t>
  </si>
  <si>
    <t>▽準々決勝</t>
  </si>
  <si>
    <t>▽準決勝</t>
  </si>
  <si>
    <t>▽決勝</t>
  </si>
  <si>
    <t>【秋季県大会地区予選】</t>
  </si>
  <si>
    <t>【秋季県大会】</t>
  </si>
  <si>
    <t>Ｋ高校</t>
  </si>
  <si>
    <t>Ｙ高校</t>
  </si>
  <si>
    <t>Ｎ高校</t>
  </si>
  <si>
    <t>12回引き分け）</t>
  </si>
  <si>
    <t>Ｆ高校</t>
  </si>
  <si>
    <t>Ｗ高校</t>
  </si>
  <si>
    <t>【３月以降の主な練習試合】（スコアと対戦相手）</t>
  </si>
  <si>
    <t>計</t>
  </si>
  <si>
    <t>勝</t>
  </si>
  <si>
    <t>敗</t>
  </si>
  <si>
    <t>　　　試合</t>
  </si>
  <si>
    <t>分け　　＊公式戦、練習試合含む</t>
  </si>
  <si>
    <t>▽エース</t>
  </si>
  <si>
    <t>▽控え投手</t>
  </si>
  <si>
    <t>▽総括</t>
  </si>
  <si>
    <t>▽内野陣</t>
  </si>
  <si>
    <t>▽外野陣</t>
  </si>
  <si>
    <t>▽特徴</t>
  </si>
  <si>
    <t>▽欠点</t>
  </si>
  <si>
    <t>▽課題</t>
  </si>
  <si>
    <r>
      <t>※取材のきっかけになるような秘話（</t>
    </r>
    <r>
      <rPr>
        <sz val="10"/>
        <rFont val="HGSｺﾞｼｯｸM"/>
        <family val="3"/>
      </rPr>
      <t>親族にＯＢや野球選手がいる、意外な特技や資格を持つなどなんでも）</t>
    </r>
  </si>
  <si>
    <t>ふりがな</t>
  </si>
  <si>
    <t>出身高校・大学名</t>
  </si>
  <si>
    <t>高校名</t>
  </si>
  <si>
    <t>大学名</t>
  </si>
  <si>
    <t>○○県立○○高校</t>
  </si>
  <si>
    <t>○○大</t>
  </si>
  <si>
    <t>よこはま　たろう</t>
  </si>
  <si>
    <t>Ｍ</t>
  </si>
  <si>
    <t>Ｔ</t>
  </si>
  <si>
    <t>Ｓ</t>
  </si>
  <si>
    <t>Ｈ</t>
  </si>
  <si>
    <t>学校創部</t>
  </si>
  <si>
    <t>人）</t>
  </si>
  <si>
    <t>Ｓ</t>
  </si>
  <si>
    <t>⑧  オーダー（打撃順に選手の姓名=放送用にフりガナ付き=を列記してください。以下交代選手は背番号順に、</t>
  </si>
  <si>
    <t>※県内には同名の中学校がありますので、以下の学校は右側に示した太字の名称で記入してください</t>
  </si>
  <si>
    <t>藤沢市立</t>
  </si>
  <si>
    <t>平塚市立</t>
  </si>
  <si>
    <t>神明</t>
  </si>
  <si>
    <t>神明]</t>
  </si>
  <si>
    <t>責任教師氏名</t>
  </si>
  <si>
    <t>責任教師</t>
  </si>
  <si>
    <t>にし</t>
  </si>
  <si>
    <t>選手在籍証明書の中学校名記入について</t>
  </si>
  <si>
    <t>→</t>
  </si>
  <si>
    <t>・</t>
  </si>
  <si>
    <t>→</t>
  </si>
  <si>
    <t>・</t>
  </si>
  <si>
    <t>玉川]</t>
  </si>
  <si>
    <t>→</t>
  </si>
  <si>
    <t>・</t>
  </si>
  <si>
    <t>→</t>
  </si>
  <si>
    <t>・</t>
  </si>
  <si>
    <t>→</t>
  </si>
  <si>
    <t>・</t>
  </si>
  <si>
    <t>※　次の中学校名にご注意のうえ、証明書を作成してください。</t>
  </si>
  <si>
    <r>
      <t>横浜市立　希　望　</t>
    </r>
    <r>
      <rPr>
        <b/>
        <u val="single"/>
        <sz val="11"/>
        <rFont val="ＭＳ ゴシック"/>
        <family val="3"/>
      </rPr>
      <t>が</t>
    </r>
    <r>
      <rPr>
        <sz val="11"/>
        <rFont val="ＭＳ ゴシック"/>
        <family val="3"/>
      </rPr>
      <t>　丘　中学校</t>
    </r>
  </si>
  <si>
    <t>→</t>
  </si>
  <si>
    <t>・北]</t>
  </si>
  <si>
    <r>
      <t>横浜市立　南希望　</t>
    </r>
    <r>
      <rPr>
        <b/>
        <u val="single"/>
        <sz val="11"/>
        <rFont val="ＭＳ ゴシック"/>
        <family val="3"/>
      </rPr>
      <t>が</t>
    </r>
    <r>
      <rPr>
        <sz val="11"/>
        <rFont val="ＭＳ ゴシック"/>
        <family val="3"/>
      </rPr>
      <t>　丘　中学校</t>
    </r>
  </si>
  <si>
    <r>
      <t>横浜市立　</t>
    </r>
    <r>
      <rPr>
        <b/>
        <u val="single"/>
        <sz val="11"/>
        <rFont val="ＭＳ ゴシック"/>
        <family val="3"/>
      </rPr>
      <t>横浜吉田</t>
    </r>
    <r>
      <rPr>
        <sz val="11"/>
        <rFont val="ＭＳ ゴシック"/>
        <family val="3"/>
      </rPr>
      <t>　中学校</t>
    </r>
  </si>
  <si>
    <r>
      <t>茅ヶ崎市立　鶴　</t>
    </r>
    <r>
      <rPr>
        <b/>
        <u val="single"/>
        <sz val="11"/>
        <rFont val="ＭＳ ゴシック"/>
        <family val="3"/>
      </rPr>
      <t>が</t>
    </r>
    <r>
      <rPr>
        <sz val="11"/>
        <rFont val="ＭＳ ゴシック"/>
        <family val="3"/>
      </rPr>
      <t>　台　中学校</t>
    </r>
  </si>
  <si>
    <r>
      <t>海老名市立　柏　</t>
    </r>
    <r>
      <rPr>
        <b/>
        <u val="single"/>
        <sz val="11"/>
        <rFont val="ＭＳ ゴシック"/>
        <family val="3"/>
      </rPr>
      <t>ヶ（小さい）</t>
    </r>
    <r>
      <rPr>
        <sz val="11"/>
        <rFont val="ＭＳ ゴシック"/>
        <family val="3"/>
      </rPr>
      <t>谷</t>
    </r>
  </si>
  <si>
    <r>
      <t>寒川町立　旭　</t>
    </r>
    <r>
      <rPr>
        <b/>
        <u val="single"/>
        <sz val="11"/>
        <rFont val="ＭＳ ゴシック"/>
        <family val="3"/>
      </rPr>
      <t>が</t>
    </r>
    <r>
      <rPr>
        <sz val="11"/>
        <rFont val="ＭＳ ゴシック"/>
        <family val="3"/>
      </rPr>
      <t>　丘　中学校</t>
    </r>
  </si>
  <si>
    <r>
      <t>横浜市立　市　</t>
    </r>
    <r>
      <rPr>
        <b/>
        <u val="single"/>
        <sz val="11"/>
        <rFont val="ＭＳ ゴシック"/>
        <family val="3"/>
      </rPr>
      <t>ケ（大きい</t>
    </r>
    <r>
      <rPr>
        <b/>
        <sz val="11"/>
        <rFont val="ＭＳ ゴシック"/>
        <family val="3"/>
      </rPr>
      <t>）</t>
    </r>
    <r>
      <rPr>
        <sz val="11"/>
        <rFont val="ＭＳ ゴシック"/>
        <family val="3"/>
      </rPr>
      <t>尾</t>
    </r>
  </si>
  <si>
    <r>
      <t>横浜市立　鶴　ケ　</t>
    </r>
    <r>
      <rPr>
        <b/>
        <u val="single"/>
        <sz val="11"/>
        <rFont val="ＭＳ ゴシック"/>
        <family val="3"/>
      </rPr>
      <t>峯</t>
    </r>
    <r>
      <rPr>
        <sz val="11"/>
        <rFont val="ＭＳ ゴシック"/>
        <family val="3"/>
      </rPr>
      <t>　中学校</t>
    </r>
  </si>
  <si>
    <r>
      <t>藤沢市立　藤　</t>
    </r>
    <r>
      <rPr>
        <b/>
        <u val="single"/>
        <sz val="11"/>
        <rFont val="ＭＳ ゴシック"/>
        <family val="3"/>
      </rPr>
      <t>ヶ　岡</t>
    </r>
    <r>
      <rPr>
        <sz val="11"/>
        <rFont val="ＭＳ ゴシック"/>
        <family val="3"/>
      </rPr>
      <t>　中学</t>
    </r>
  </si>
  <si>
    <r>
      <t>茅ヶ崎市立　鶴　</t>
    </r>
    <r>
      <rPr>
        <b/>
        <u val="single"/>
        <sz val="11"/>
        <rFont val="ＭＳ ゴシック"/>
        <family val="3"/>
      </rPr>
      <t>嶺</t>
    </r>
    <r>
      <rPr>
        <sz val="11"/>
        <rFont val="ＭＳ ゴシック"/>
        <family val="3"/>
      </rPr>
      <t>　中学校</t>
    </r>
  </si>
  <si>
    <t>鎌倉市立　第二　→［　鎌倉・第二　］</t>
  </si>
  <si>
    <t>（藤沢、茅ヶ崎にはない）</t>
  </si>
  <si>
    <t xml:space="preserve"> 生年月日(西暦)</t>
  </si>
  <si>
    <t>本多　竜一</t>
  </si>
  <si>
    <t>山倉　欽二</t>
  </si>
  <si>
    <t>◎</t>
  </si>
  <si>
    <t>2021年6月</t>
  </si>
  <si>
    <t>永瀬　哲</t>
  </si>
  <si>
    <t>令和４年　７月　　　日　</t>
  </si>
  <si>
    <t>２０２３年（令和５年）第105回大会</t>
  </si>
  <si>
    <t>23</t>
  </si>
  <si>
    <t>22</t>
  </si>
  <si>
    <t>21</t>
  </si>
  <si>
    <t>05</t>
  </si>
  <si>
    <t>07</t>
  </si>
  <si>
    <t>06</t>
  </si>
  <si>
    <t>08</t>
  </si>
  <si>
    <t>顧問</t>
  </si>
  <si>
    <t>川崎　次郎</t>
  </si>
  <si>
    <t>69</t>
  </si>
  <si>
    <t>75</t>
  </si>
  <si>
    <t>78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</si>
</sst>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0_ "/>
    <numFmt numFmtId="179" formatCode="[$]ggge&quot;年&quot;m&quot;月&quot;d&quot;日&quot;;@"/>
    <numFmt numFmtId="180" formatCode="[$-411]gge&quot;年&quot;m&quot;月&quot;d&quot;日&quot;;@"/>
    <numFmt numFmtId="181" formatCode="[$]gge&quot;年&quot;m&quot;月&quot;d&quot;日&quot;;@"/>
  </numFmts>
  <fonts count="102">
    <font>
      <sz val="11"/>
      <name val="ＭＳ Ｐゴシック"/>
      <family val="3"/>
    </font>
    <font>
      <sz val="6"/>
      <name val="ＭＳ Ｐゴシック"/>
      <family val="3"/>
    </font>
    <font>
      <sz val="14"/>
      <name val="ＭＳ Ｐゴシック"/>
      <family val="3"/>
    </font>
    <font>
      <sz val="16"/>
      <name val="ＭＳ Ｐゴシック"/>
      <family val="3"/>
    </font>
    <font>
      <sz val="16"/>
      <name val="HG正楷書体-PRO"/>
      <family val="4"/>
    </font>
    <font>
      <b/>
      <sz val="16"/>
      <name val="ＭＳ 明朝"/>
      <family val="1"/>
    </font>
    <font>
      <sz val="11"/>
      <name val="ＭＳ 明朝"/>
      <family val="1"/>
    </font>
    <font>
      <sz val="7"/>
      <name val="ＭＳ 明朝"/>
      <family val="1"/>
    </font>
    <font>
      <sz val="11"/>
      <name val="ＭＳ ゴシック"/>
      <family val="3"/>
    </font>
    <font>
      <sz val="9"/>
      <name val="ＭＳ 明朝"/>
      <family val="1"/>
    </font>
    <font>
      <sz val="8"/>
      <name val="ＭＳ 明朝"/>
      <family val="1"/>
    </font>
    <font>
      <sz val="14"/>
      <name val="ＭＳ 明朝"/>
      <family val="1"/>
    </font>
    <font>
      <sz val="12"/>
      <name val="HG正楷書体-PRO"/>
      <family val="4"/>
    </font>
    <font>
      <sz val="3"/>
      <name val="ＭＳ Ｐ明朝"/>
      <family val="1"/>
    </font>
    <font>
      <sz val="7"/>
      <name val="ＭＳ Ｐ明朝"/>
      <family val="1"/>
    </font>
    <font>
      <sz val="12"/>
      <name val="ＭＳ 明朝"/>
      <family val="1"/>
    </font>
    <font>
      <b/>
      <sz val="20"/>
      <name val="ＭＳ 明朝"/>
      <family val="1"/>
    </font>
    <font>
      <sz val="12"/>
      <name val="ＭＳ Ｐゴシック"/>
      <family val="3"/>
    </font>
    <font>
      <b/>
      <sz val="12"/>
      <name val="ＭＳ Ｐゴシック"/>
      <family val="3"/>
    </font>
    <font>
      <b/>
      <u val="single"/>
      <sz val="12"/>
      <name val="ＭＳ Ｐゴシック"/>
      <family val="3"/>
    </font>
    <font>
      <sz val="9"/>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1"/>
      <name val="ＭＳ ゴシック"/>
      <family val="3"/>
    </font>
    <font>
      <b/>
      <sz val="10"/>
      <name val="ＭＳ ゴシック"/>
      <family val="3"/>
    </font>
    <font>
      <b/>
      <sz val="10"/>
      <name val="ＭＳ Ｐゴシック"/>
      <family val="3"/>
    </font>
    <font>
      <sz val="11"/>
      <name val="HGSｺﾞｼｯｸM"/>
      <family val="3"/>
    </font>
    <font>
      <sz val="16"/>
      <name val="HGSｺﾞｼｯｸM"/>
      <family val="3"/>
    </font>
    <font>
      <sz val="12"/>
      <name val="HGSｺﾞｼｯｸM"/>
      <family val="3"/>
    </font>
    <font>
      <sz val="14"/>
      <name val="HGSｺﾞｼｯｸM"/>
      <family val="3"/>
    </font>
    <font>
      <sz val="10"/>
      <name val="HGSｺﾞｼｯｸM"/>
      <family val="3"/>
    </font>
    <font>
      <b/>
      <sz val="12"/>
      <name val="HGSｺﾞｼｯｸM"/>
      <family val="3"/>
    </font>
    <font>
      <sz val="20"/>
      <name val="HGSｺﾞｼｯｸM"/>
      <family val="3"/>
    </font>
    <font>
      <b/>
      <sz val="10"/>
      <name val="HGSｺﾞｼｯｸM"/>
      <family val="3"/>
    </font>
    <font>
      <sz val="18"/>
      <name val="HGSｺﾞｼｯｸM"/>
      <family val="3"/>
    </font>
    <font>
      <b/>
      <sz val="16"/>
      <name val="HGSｺﾞｼｯｸM"/>
      <family val="3"/>
    </font>
    <font>
      <sz val="9"/>
      <name val="HGSｺﾞｼｯｸM"/>
      <family val="3"/>
    </font>
    <font>
      <sz val="28"/>
      <name val="HGSｺﾞｼｯｸM"/>
      <family val="3"/>
    </font>
    <font>
      <sz val="6"/>
      <name val="HGSｺﾞｼｯｸM"/>
      <family val="3"/>
    </font>
    <font>
      <sz val="8"/>
      <name val="HGSｺﾞｼｯｸM"/>
      <family val="3"/>
    </font>
    <font>
      <b/>
      <sz val="14"/>
      <name val="HGSｺﾞｼｯｸM"/>
      <family val="3"/>
    </font>
    <font>
      <b/>
      <sz val="11"/>
      <name val="HGSｺﾞｼｯｸM"/>
      <family val="3"/>
    </font>
    <font>
      <b/>
      <sz val="14"/>
      <color indexed="10"/>
      <name val="HGSｺﾞｼｯｸM"/>
      <family val="3"/>
    </font>
    <font>
      <b/>
      <sz val="14"/>
      <color indexed="8"/>
      <name val="HGSｺﾞｼｯｸM"/>
      <family val="3"/>
    </font>
    <font>
      <sz val="12"/>
      <color indexed="12"/>
      <name val="HGSｺﾞｼｯｸM"/>
      <family val="3"/>
    </font>
    <font>
      <sz val="12"/>
      <color indexed="8"/>
      <name val="HGSｺﾞｼｯｸM"/>
      <family val="3"/>
    </font>
    <font>
      <b/>
      <sz val="11"/>
      <color indexed="56"/>
      <name val="HGSｺﾞｼｯｸM"/>
      <family val="3"/>
    </font>
    <font>
      <sz val="11"/>
      <color indexed="10"/>
      <name val="HGSｺﾞｼｯｸM"/>
      <family val="3"/>
    </font>
    <font>
      <b/>
      <sz val="11"/>
      <color indexed="18"/>
      <name val="HGSｺﾞｼｯｸM"/>
      <family val="3"/>
    </font>
    <font>
      <b/>
      <sz val="11"/>
      <color indexed="10"/>
      <name val="HGSｺﾞｼｯｸM"/>
      <family val="3"/>
    </font>
    <font>
      <b/>
      <sz val="11"/>
      <color indexed="12"/>
      <name val="HGSｺﾞｼｯｸM"/>
      <family val="3"/>
    </font>
    <font>
      <b/>
      <i/>
      <sz val="11"/>
      <color indexed="10"/>
      <name val="HGSｺﾞｼｯｸM"/>
      <family val="3"/>
    </font>
    <font>
      <i/>
      <sz val="11"/>
      <name val="HGSｺﾞｼｯｸM"/>
      <family val="3"/>
    </font>
    <font>
      <sz val="11"/>
      <color indexed="18"/>
      <name val="HGSｺﾞｼｯｸM"/>
      <family val="3"/>
    </font>
    <font>
      <sz val="12"/>
      <name val="HGPｺﾞｼｯｸM"/>
      <family val="3"/>
    </font>
    <font>
      <sz val="9"/>
      <name val="ＭＳ ゴシック"/>
      <family val="3"/>
    </font>
    <font>
      <sz val="12"/>
      <name val="ＭＳ ゴシック"/>
      <family val="3"/>
    </font>
    <font>
      <sz val="10"/>
      <name val="ＭＳ ゴシック"/>
      <family val="3"/>
    </font>
    <font>
      <b/>
      <u val="single"/>
      <sz val="11"/>
      <name val="ＭＳ ゴシック"/>
      <family val="3"/>
    </font>
    <font>
      <sz val="16"/>
      <name val="ＭＳ 明朝"/>
      <family val="1"/>
    </font>
    <font>
      <sz val="20"/>
      <name val="ＭＳ 明朝"/>
      <family val="1"/>
    </font>
    <font>
      <b/>
      <sz val="11"/>
      <name val="ＭＳ 明朝"/>
      <family val="1"/>
    </font>
    <font>
      <b/>
      <sz val="2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56"/>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HGSｺﾞｼｯｸM"/>
      <family val="3"/>
    </font>
    <font>
      <sz val="18"/>
      <color rgb="FF002060"/>
      <name val="HGP創英角ｺﾞｼｯｸUB"/>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1"/>
        <bgColor indexed="64"/>
      </patternFill>
    </fill>
    <fill>
      <patternFill patternType="solid">
        <fgColor indexed="4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style="thin"/>
      <top style="thin"/>
      <bottom style="dashed"/>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ashed"/>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ashDotDot"/>
    </border>
    <border>
      <left style="thin"/>
      <right style="thin"/>
      <top style="thin"/>
      <bottom style="dashDotDot"/>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dashed"/>
      <bottom>
        <color indexed="63"/>
      </bottom>
    </border>
    <border>
      <left>
        <color indexed="63"/>
      </left>
      <right>
        <color indexed="63"/>
      </right>
      <top style="dashed"/>
      <bottom style="thin"/>
    </border>
    <border>
      <left>
        <color indexed="63"/>
      </left>
      <right>
        <color indexed="63"/>
      </right>
      <top>
        <color indexed="63"/>
      </top>
      <bottom style="mediu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color indexed="63"/>
      </left>
      <right>
        <color indexed="63"/>
      </right>
      <top>
        <color indexed="63"/>
      </top>
      <bottom style="thin">
        <color rgb="FF0070C0"/>
      </bottom>
    </border>
    <border>
      <left>
        <color indexed="63"/>
      </left>
      <right>
        <color indexed="63"/>
      </right>
      <top style="thin"/>
      <bottom style="hair"/>
    </border>
    <border>
      <left>
        <color indexed="63"/>
      </left>
      <right>
        <color indexed="63"/>
      </right>
      <top style="hair"/>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hair"/>
      <bottom style="thin"/>
    </border>
    <border>
      <left>
        <color indexed="63"/>
      </left>
      <right style="thin"/>
      <top style="hair"/>
      <bottom style="thin"/>
    </border>
    <border>
      <left style="thin"/>
      <right>
        <color indexed="63"/>
      </right>
      <top style="dotted"/>
      <bottom style="hair"/>
    </border>
    <border>
      <left>
        <color indexed="63"/>
      </left>
      <right>
        <color indexed="63"/>
      </right>
      <top style="dotted"/>
      <bottom style="hair"/>
    </border>
    <border>
      <left>
        <color indexed="63"/>
      </left>
      <right style="thin"/>
      <top style="dotted"/>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98" fillId="32" borderId="0" applyNumberFormat="0" applyBorder="0" applyAlignment="0" applyProtection="0"/>
  </cellStyleXfs>
  <cellXfs count="545">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0" fillId="0" borderId="0" xfId="0" applyFont="1" applyAlignment="1">
      <alignment horizontal="center" vertical="center"/>
    </xf>
    <xf numFmtId="49" fontId="5" fillId="0" borderId="0" xfId="0" applyNumberFormat="1" applyFont="1" applyBorder="1" applyAlignment="1">
      <alignment vertical="center"/>
    </xf>
    <xf numFmtId="49" fontId="3" fillId="0" borderId="0" xfId="0" applyNumberFormat="1" applyFont="1" applyBorder="1" applyAlignment="1">
      <alignment vertical="center"/>
    </xf>
    <xf numFmtId="0" fontId="6" fillId="0" borderId="0" xfId="0" applyFont="1" applyBorder="1" applyAlignment="1">
      <alignment horizontal="left" vertical="center"/>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10" fillId="0" borderId="0" xfId="0" applyFont="1" applyBorder="1" applyAlignment="1">
      <alignment horizontal="center" vertical="center" textRotation="255"/>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2" xfId="0" applyFont="1" applyBorder="1" applyAlignment="1">
      <alignment horizontal="center"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15" xfId="0" applyFont="1" applyBorder="1" applyAlignment="1">
      <alignment horizontal="center" vertical="center"/>
    </xf>
    <xf numFmtId="0" fontId="0" fillId="0" borderId="0" xfId="0" applyFont="1" applyBorder="1" applyAlignment="1">
      <alignment horizontal="center" vertical="center"/>
    </xf>
    <xf numFmtId="0" fontId="6" fillId="0" borderId="21" xfId="0" applyFont="1" applyBorder="1" applyAlignment="1">
      <alignment horizontal="lef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0" xfId="0" applyFont="1" applyAlignment="1">
      <alignment horizont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right" vertical="top"/>
    </xf>
    <xf numFmtId="0" fontId="6" fillId="0" borderId="0" xfId="0" applyFont="1" applyBorder="1" applyAlignment="1">
      <alignment horizontal="distributed" vertical="center"/>
    </xf>
    <xf numFmtId="0" fontId="6" fillId="0" borderId="19" xfId="0" applyFont="1" applyBorder="1" applyAlignment="1">
      <alignment horizontal="center"/>
    </xf>
    <xf numFmtId="0" fontId="6" fillId="0" borderId="0" xfId="0" applyFont="1" applyBorder="1" applyAlignment="1">
      <alignment horizontal="center"/>
    </xf>
    <xf numFmtId="0" fontId="6" fillId="0" borderId="20" xfId="0" applyFont="1" applyBorder="1" applyAlignment="1">
      <alignment horizontal="center"/>
    </xf>
    <xf numFmtId="0" fontId="6" fillId="0" borderId="10" xfId="0" applyFont="1" applyBorder="1" applyAlignment="1">
      <alignment horizontal="center"/>
    </xf>
    <xf numFmtId="0" fontId="6" fillId="0" borderId="14" xfId="0" applyFont="1" applyBorder="1" applyAlignment="1">
      <alignment horizontal="center" vertical="center"/>
    </xf>
    <xf numFmtId="0" fontId="15" fillId="0" borderId="0" xfId="0" applyFont="1" applyBorder="1" applyAlignment="1">
      <alignment horizontal="left" vertical="center"/>
    </xf>
    <xf numFmtId="0" fontId="0" fillId="0" borderId="0" xfId="0" applyBorder="1" applyAlignment="1">
      <alignment vertical="top"/>
    </xf>
    <xf numFmtId="0" fontId="15" fillId="0" borderId="0" xfId="0" applyFont="1" applyBorder="1" applyAlignment="1">
      <alignment/>
    </xf>
    <xf numFmtId="0" fontId="0" fillId="0" borderId="10" xfId="0" applyBorder="1" applyAlignment="1">
      <alignment vertical="top"/>
    </xf>
    <xf numFmtId="0" fontId="11" fillId="0" borderId="0" xfId="0" applyFont="1" applyBorder="1" applyAlignment="1">
      <alignment vertical="center"/>
    </xf>
    <xf numFmtId="0" fontId="0" fillId="0" borderId="12" xfId="0" applyFont="1" applyBorder="1" applyAlignment="1">
      <alignment horizontal="center" vertical="center"/>
    </xf>
    <xf numFmtId="0" fontId="0" fillId="0" borderId="0" xfId="0" applyBorder="1" applyAlignment="1">
      <alignment/>
    </xf>
    <xf numFmtId="0" fontId="12" fillId="0" borderId="0" xfId="0" applyFont="1" applyBorder="1" applyAlignment="1">
      <alignment horizontal="right" vertical="center"/>
    </xf>
    <xf numFmtId="0" fontId="0" fillId="0" borderId="0" xfId="0" applyFill="1" applyBorder="1" applyAlignment="1">
      <alignment/>
    </xf>
    <xf numFmtId="0" fontId="2" fillId="0" borderId="0" xfId="0" applyFont="1" applyAlignment="1">
      <alignment/>
    </xf>
    <xf numFmtId="0" fontId="0" fillId="0" borderId="0" xfId="0" applyAlignment="1">
      <alignment horizontal="center"/>
    </xf>
    <xf numFmtId="0" fontId="5" fillId="0" borderId="0" xfId="0" applyFont="1" applyBorder="1" applyAlignment="1">
      <alignment vertical="center"/>
    </xf>
    <xf numFmtId="0" fontId="0" fillId="0" borderId="0" xfId="0" applyFont="1" applyFill="1" applyAlignment="1">
      <alignment horizontal="center" vertical="center"/>
    </xf>
    <xf numFmtId="0" fontId="0" fillId="0" borderId="22" xfId="0" applyBorder="1" applyAlignment="1">
      <alignment/>
    </xf>
    <xf numFmtId="0" fontId="1" fillId="0" borderId="0" xfId="0" applyFont="1" applyAlignment="1">
      <alignment horizontal="center" vertical="center"/>
    </xf>
    <xf numFmtId="0" fontId="0" fillId="0" borderId="22" xfId="0" applyBorder="1" applyAlignment="1">
      <alignment horizontal="center"/>
    </xf>
    <xf numFmtId="0" fontId="0" fillId="0" borderId="0" xfId="0" applyFont="1" applyAlignment="1">
      <alignment horizontal="left" vertical="center"/>
    </xf>
    <xf numFmtId="0" fontId="5" fillId="0" borderId="0" xfId="0" applyFont="1" applyBorder="1" applyAlignment="1">
      <alignment horizontal="center" vertical="center"/>
    </xf>
    <xf numFmtId="0" fontId="0" fillId="0" borderId="0" xfId="0" applyFont="1" applyAlignment="1">
      <alignment vertical="center"/>
    </xf>
    <xf numFmtId="0" fontId="30" fillId="0" borderId="11" xfId="0" applyFont="1" applyBorder="1" applyAlignment="1" applyProtection="1">
      <alignment vertical="center"/>
      <protection/>
    </xf>
    <xf numFmtId="0" fontId="30" fillId="0" borderId="14" xfId="0" applyFont="1" applyBorder="1" applyAlignment="1" applyProtection="1">
      <alignment vertical="center"/>
      <protection/>
    </xf>
    <xf numFmtId="0" fontId="30" fillId="0" borderId="0" xfId="0" applyFont="1" applyBorder="1" applyAlignment="1" applyProtection="1">
      <alignment horizontal="center" vertical="center"/>
      <protection locked="0"/>
    </xf>
    <xf numFmtId="0" fontId="30" fillId="0" borderId="0" xfId="0" applyFont="1" applyBorder="1" applyAlignment="1" applyProtection="1">
      <alignment vertical="center"/>
      <protection locked="0"/>
    </xf>
    <xf numFmtId="0" fontId="30" fillId="0" borderId="15" xfId="0" applyFont="1" applyBorder="1" applyAlignment="1" applyProtection="1">
      <alignment vertical="center"/>
      <protection locked="0"/>
    </xf>
    <xf numFmtId="0" fontId="30" fillId="0" borderId="23" xfId="0" applyFont="1" applyBorder="1" applyAlignment="1" applyProtection="1">
      <alignment vertical="center"/>
      <protection locked="0"/>
    </xf>
    <xf numFmtId="0" fontId="30" fillId="0" borderId="23" xfId="0" applyFont="1" applyBorder="1" applyAlignment="1" applyProtection="1">
      <alignment vertical="center"/>
      <protection/>
    </xf>
    <xf numFmtId="0" fontId="28" fillId="0" borderId="0" xfId="0" applyFont="1" applyBorder="1" applyAlignment="1">
      <alignment vertical="center"/>
    </xf>
    <xf numFmtId="0" fontId="28" fillId="0" borderId="0" xfId="0" applyFont="1" applyBorder="1" applyAlignment="1">
      <alignment horizontal="left" vertical="center"/>
    </xf>
    <xf numFmtId="0" fontId="34" fillId="0" borderId="0" xfId="0" applyFont="1" applyBorder="1" applyAlignment="1">
      <alignment horizontal="center" vertical="center"/>
    </xf>
    <xf numFmtId="0" fontId="28" fillId="0" borderId="0" xfId="0" applyFont="1" applyBorder="1" applyAlignment="1">
      <alignment horizontal="right" vertical="center"/>
    </xf>
    <xf numFmtId="0" fontId="31" fillId="0" borderId="0" xfId="0" applyFont="1" applyBorder="1" applyAlignment="1">
      <alignment horizontal="right" vertical="center"/>
    </xf>
    <xf numFmtId="0" fontId="32" fillId="0" borderId="11" xfId="0" applyFont="1" applyBorder="1" applyAlignment="1">
      <alignment horizontal="center" vertical="center"/>
    </xf>
    <xf numFmtId="0" fontId="38" fillId="0" borderId="13" xfId="0" applyFont="1" applyBorder="1" applyAlignment="1">
      <alignment horizontal="center" vertical="center"/>
    </xf>
    <xf numFmtId="0" fontId="28" fillId="0" borderId="14" xfId="0" applyFont="1" applyBorder="1" applyAlignment="1">
      <alignment vertical="center"/>
    </xf>
    <xf numFmtId="0" fontId="28" fillId="0" borderId="16" xfId="0" applyFont="1" applyBorder="1" applyAlignment="1">
      <alignment horizontal="center" vertical="center"/>
    </xf>
    <xf numFmtId="0" fontId="36" fillId="0" borderId="24" xfId="0" applyFont="1" applyBorder="1" applyAlignment="1">
      <alignment horizontal="center" vertical="center"/>
    </xf>
    <xf numFmtId="0" fontId="28" fillId="0" borderId="25" xfId="0" applyFont="1" applyBorder="1" applyAlignment="1">
      <alignment vertical="center"/>
    </xf>
    <xf numFmtId="0" fontId="28" fillId="0" borderId="16" xfId="0" applyFont="1" applyBorder="1" applyAlignment="1">
      <alignment vertical="center"/>
    </xf>
    <xf numFmtId="0" fontId="38" fillId="0" borderId="16" xfId="0" applyFont="1" applyBorder="1" applyAlignment="1">
      <alignment horizontal="right" vertical="center"/>
    </xf>
    <xf numFmtId="0" fontId="28" fillId="0" borderId="13" xfId="0" applyFont="1" applyBorder="1" applyAlignment="1">
      <alignment vertical="center"/>
    </xf>
    <xf numFmtId="0" fontId="32" fillId="0" borderId="0" xfId="0" applyFont="1" applyBorder="1" applyAlignment="1">
      <alignment vertical="center"/>
    </xf>
    <xf numFmtId="0" fontId="32" fillId="0" borderId="0" xfId="0" applyFont="1" applyBorder="1" applyAlignment="1">
      <alignment vertical="center" wrapText="1"/>
    </xf>
    <xf numFmtId="0" fontId="32" fillId="0" borderId="0" xfId="0" applyFont="1" applyBorder="1" applyAlignment="1">
      <alignment horizontal="left" vertical="center"/>
    </xf>
    <xf numFmtId="0" fontId="32" fillId="0" borderId="26" xfId="0" applyFont="1" applyBorder="1" applyAlignment="1">
      <alignment horizontal="center" vertical="center"/>
    </xf>
    <xf numFmtId="0" fontId="32" fillId="0" borderId="27" xfId="0" applyFont="1" applyBorder="1" applyAlignment="1">
      <alignment horizontal="center" vertical="center"/>
    </xf>
    <xf numFmtId="0" fontId="28" fillId="0" borderId="15" xfId="0" applyFont="1" applyBorder="1" applyAlignment="1">
      <alignment horizontal="center" vertical="center"/>
    </xf>
    <xf numFmtId="0" fontId="28" fillId="0" borderId="14" xfId="0" applyFont="1" applyBorder="1" applyAlignment="1">
      <alignment horizontal="center" vertical="center"/>
    </xf>
    <xf numFmtId="0" fontId="28" fillId="0" borderId="0" xfId="0" applyFont="1" applyAlignment="1">
      <alignment vertical="center"/>
    </xf>
    <xf numFmtId="0" fontId="28" fillId="0" borderId="0" xfId="0" applyFont="1" applyAlignment="1">
      <alignment horizontal="center" vertical="center"/>
    </xf>
    <xf numFmtId="0" fontId="30" fillId="0" borderId="0" xfId="0" applyFont="1" applyAlignment="1">
      <alignment vertical="center"/>
    </xf>
    <xf numFmtId="0" fontId="28" fillId="0" borderId="0" xfId="0" applyFont="1" applyBorder="1" applyAlignment="1">
      <alignment horizontal="center" vertical="center"/>
    </xf>
    <xf numFmtId="0" fontId="39" fillId="0" borderId="0" xfId="0" applyFont="1" applyAlignment="1">
      <alignment vertical="center"/>
    </xf>
    <xf numFmtId="0" fontId="28" fillId="0" borderId="15" xfId="0" applyFont="1" applyBorder="1" applyAlignment="1">
      <alignment vertical="center"/>
    </xf>
    <xf numFmtId="0" fontId="28" fillId="0" borderId="11" xfId="0" applyFont="1" applyBorder="1" applyAlignment="1">
      <alignment vertical="center"/>
    </xf>
    <xf numFmtId="0" fontId="28" fillId="0" borderId="12" xfId="0" applyFont="1" applyBorder="1" applyAlignment="1">
      <alignment vertical="center"/>
    </xf>
    <xf numFmtId="0" fontId="28" fillId="0" borderId="12" xfId="0" applyFont="1" applyBorder="1" applyAlignment="1">
      <alignment horizontal="center" vertical="center"/>
    </xf>
    <xf numFmtId="0" fontId="28" fillId="0" borderId="19" xfId="0" applyFont="1" applyBorder="1" applyAlignment="1">
      <alignment vertical="center"/>
    </xf>
    <xf numFmtId="0" fontId="30" fillId="0" borderId="0" xfId="0" applyFont="1" applyBorder="1" applyAlignment="1">
      <alignment vertical="center"/>
    </xf>
    <xf numFmtId="0" fontId="28" fillId="0" borderId="20" xfId="0" applyFont="1" applyBorder="1" applyAlignment="1">
      <alignment vertical="center"/>
    </xf>
    <xf numFmtId="0" fontId="40" fillId="0" borderId="0" xfId="0" applyFont="1" applyBorder="1" applyAlignment="1">
      <alignment horizontal="center" vertical="center" wrapText="1"/>
    </xf>
    <xf numFmtId="0" fontId="41" fillId="0" borderId="0" xfId="0" applyFont="1" applyBorder="1" applyAlignment="1">
      <alignment horizontal="center" vertical="center"/>
    </xf>
    <xf numFmtId="0" fontId="32" fillId="0" borderId="0" xfId="0" applyFont="1" applyBorder="1" applyAlignment="1">
      <alignment horizontal="center" vertical="center"/>
    </xf>
    <xf numFmtId="0" fontId="32" fillId="0" borderId="20" xfId="0" applyFont="1" applyBorder="1" applyAlignment="1">
      <alignment vertical="center"/>
    </xf>
    <xf numFmtId="0" fontId="43" fillId="0" borderId="0" xfId="0" applyFont="1" applyBorder="1" applyAlignment="1">
      <alignment vertical="center"/>
    </xf>
    <xf numFmtId="0" fontId="30" fillId="0" borderId="15" xfId="0" applyFont="1" applyBorder="1" applyAlignment="1">
      <alignment horizontal="center" vertical="center"/>
    </xf>
    <xf numFmtId="0" fontId="30" fillId="0" borderId="15" xfId="0" applyFont="1" applyBorder="1" applyAlignment="1">
      <alignment vertical="center"/>
    </xf>
    <xf numFmtId="0" fontId="30" fillId="0" borderId="11" xfId="0" applyFont="1" applyBorder="1" applyAlignment="1">
      <alignment vertical="center"/>
    </xf>
    <xf numFmtId="0" fontId="30" fillId="0" borderId="12" xfId="0" applyFont="1" applyBorder="1" applyAlignment="1">
      <alignment vertical="center"/>
    </xf>
    <xf numFmtId="0" fontId="30" fillId="0" borderId="20" xfId="0" applyFont="1" applyBorder="1" applyAlignment="1">
      <alignment vertical="center"/>
    </xf>
    <xf numFmtId="0" fontId="30" fillId="0" borderId="19" xfId="0" applyFont="1" applyBorder="1" applyAlignment="1">
      <alignment vertical="center"/>
    </xf>
    <xf numFmtId="0" fontId="30" fillId="0" borderId="14" xfId="0" applyFont="1" applyBorder="1" applyAlignment="1">
      <alignment vertical="center"/>
    </xf>
    <xf numFmtId="0" fontId="30" fillId="0" borderId="16" xfId="0" applyFont="1" applyBorder="1" applyAlignment="1">
      <alignment vertical="center"/>
    </xf>
    <xf numFmtId="0" fontId="30" fillId="0" borderId="0" xfId="0" applyFont="1" applyBorder="1" applyAlignment="1">
      <alignment horizontal="center" vertical="center"/>
    </xf>
    <xf numFmtId="0" fontId="30" fillId="0" borderId="0" xfId="0" applyFont="1" applyBorder="1" applyAlignment="1">
      <alignment horizontal="center" textRotation="90"/>
    </xf>
    <xf numFmtId="0" fontId="30" fillId="0" borderId="0" xfId="0" applyFont="1" applyBorder="1" applyAlignment="1">
      <alignment horizontal="center" vertical="center" textRotation="90"/>
    </xf>
    <xf numFmtId="3" fontId="30" fillId="0" borderId="0" xfId="0" applyNumberFormat="1" applyFont="1" applyBorder="1" applyAlignment="1">
      <alignment horizontal="center" vertical="center"/>
    </xf>
    <xf numFmtId="0" fontId="30" fillId="0" borderId="0" xfId="0" applyFont="1" applyAlignment="1">
      <alignment horizontal="center" vertical="center"/>
    </xf>
    <xf numFmtId="0" fontId="28" fillId="0" borderId="0" xfId="0" applyFont="1" applyAlignment="1">
      <alignment/>
    </xf>
    <xf numFmtId="0" fontId="28" fillId="0" borderId="0" xfId="0" applyFont="1" applyAlignment="1" applyProtection="1">
      <alignment/>
      <protection locked="0"/>
    </xf>
    <xf numFmtId="0" fontId="30" fillId="0" borderId="0" xfId="0" applyFont="1" applyAlignment="1">
      <alignment horizontal="right" vertical="center"/>
    </xf>
    <xf numFmtId="0" fontId="28" fillId="0" borderId="0" xfId="0" applyFont="1" applyAlignment="1" applyProtection="1">
      <alignment vertical="center"/>
      <protection locked="0"/>
    </xf>
    <xf numFmtId="0" fontId="28" fillId="0" borderId="0" xfId="0" applyFont="1" applyAlignment="1" applyProtection="1">
      <alignment horizontal="center" vertical="center"/>
      <protection locked="0"/>
    </xf>
    <xf numFmtId="0" fontId="32" fillId="0" borderId="23" xfId="0" applyFont="1" applyBorder="1" applyAlignment="1">
      <alignment horizontal="center" vertical="center"/>
    </xf>
    <xf numFmtId="0" fontId="32" fillId="0" borderId="26" xfId="0" applyFont="1" applyBorder="1" applyAlignment="1" applyProtection="1">
      <alignment horizontal="center" vertical="center"/>
      <protection/>
    </xf>
    <xf numFmtId="0" fontId="32" fillId="0" borderId="14" xfId="0" applyFont="1" applyBorder="1" applyAlignment="1">
      <alignment horizontal="center" vertical="center"/>
    </xf>
    <xf numFmtId="0" fontId="32" fillId="0" borderId="27" xfId="0" applyFont="1" applyBorder="1" applyAlignment="1" applyProtection="1">
      <alignment horizontal="center" vertical="center"/>
      <protection/>
    </xf>
    <xf numFmtId="0" fontId="38" fillId="0" borderId="27" xfId="0" applyFont="1" applyBorder="1" applyAlignment="1" applyProtection="1">
      <alignment horizontal="center" vertical="center"/>
      <protection/>
    </xf>
    <xf numFmtId="0" fontId="28" fillId="0" borderId="11" xfId="0" applyFont="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32" fillId="0" borderId="0" xfId="0" applyFont="1" applyAlignment="1">
      <alignment horizontal="left" vertical="center"/>
    </xf>
    <xf numFmtId="0" fontId="28" fillId="0" borderId="11" xfId="0" applyFont="1" applyBorder="1" applyAlignment="1">
      <alignment horizontal="center" vertical="center"/>
    </xf>
    <xf numFmtId="0" fontId="44" fillId="0" borderId="0" xfId="0" applyFont="1" applyBorder="1" applyAlignment="1">
      <alignment/>
    </xf>
    <xf numFmtId="0" fontId="28" fillId="0" borderId="0" xfId="0" applyFont="1" applyBorder="1" applyAlignment="1">
      <alignment/>
    </xf>
    <xf numFmtId="0" fontId="46" fillId="0" borderId="0" xfId="0" applyFont="1" applyBorder="1" applyAlignment="1">
      <alignment/>
    </xf>
    <xf numFmtId="0" fontId="30" fillId="0" borderId="0" xfId="0" applyFont="1" applyBorder="1" applyAlignment="1">
      <alignment/>
    </xf>
    <xf numFmtId="0" fontId="28" fillId="0" borderId="0" xfId="0" applyFont="1" applyFill="1" applyBorder="1" applyAlignment="1">
      <alignment/>
    </xf>
    <xf numFmtId="0" fontId="43" fillId="0" borderId="0" xfId="0" applyFont="1" applyBorder="1" applyAlignment="1">
      <alignment horizontal="left" vertical="center"/>
    </xf>
    <xf numFmtId="0" fontId="48" fillId="0" borderId="0" xfId="0" applyFont="1" applyBorder="1" applyAlignment="1">
      <alignment/>
    </xf>
    <xf numFmtId="0" fontId="49" fillId="0" borderId="0" xfId="0" applyFont="1" applyBorder="1" applyAlignment="1">
      <alignment/>
    </xf>
    <xf numFmtId="0" fontId="99" fillId="0" borderId="0" xfId="0" applyFont="1" applyBorder="1" applyAlignment="1">
      <alignment/>
    </xf>
    <xf numFmtId="0" fontId="50" fillId="0" borderId="0" xfId="0" applyFont="1" applyBorder="1" applyAlignment="1">
      <alignment/>
    </xf>
    <xf numFmtId="0" fontId="51" fillId="0" borderId="0" xfId="0" applyFont="1" applyBorder="1" applyAlignment="1">
      <alignment/>
    </xf>
    <xf numFmtId="0" fontId="28" fillId="33" borderId="22" xfId="0" applyFont="1" applyFill="1" applyBorder="1" applyAlignment="1">
      <alignment/>
    </xf>
    <xf numFmtId="0" fontId="28" fillId="0" borderId="28" xfId="0" applyFont="1" applyBorder="1" applyAlignment="1">
      <alignment/>
    </xf>
    <xf numFmtId="0" fontId="28" fillId="0" borderId="28" xfId="0" applyFont="1" applyFill="1" applyBorder="1" applyAlignment="1">
      <alignment/>
    </xf>
    <xf numFmtId="0" fontId="28" fillId="33" borderId="29" xfId="0" applyFont="1" applyFill="1" applyBorder="1" applyAlignment="1">
      <alignment/>
    </xf>
    <xf numFmtId="0" fontId="43" fillId="0" borderId="0" xfId="0" applyFont="1" applyBorder="1" applyAlignment="1">
      <alignment/>
    </xf>
    <xf numFmtId="0" fontId="28" fillId="0" borderId="0" xfId="0" applyFont="1" applyFill="1" applyBorder="1" applyAlignment="1">
      <alignment horizontal="left" vertical="center"/>
    </xf>
    <xf numFmtId="0" fontId="51" fillId="0" borderId="0" xfId="0" applyFont="1" applyBorder="1" applyAlignment="1">
      <alignment vertical="center"/>
    </xf>
    <xf numFmtId="0" fontId="28" fillId="34" borderId="22" xfId="0" applyFont="1" applyFill="1" applyBorder="1" applyAlignment="1">
      <alignment/>
    </xf>
    <xf numFmtId="0" fontId="53" fillId="0" borderId="0" xfId="0" applyFont="1" applyBorder="1" applyAlignment="1">
      <alignment/>
    </xf>
    <xf numFmtId="0" fontId="54" fillId="0" borderId="0" xfId="0" applyFont="1" applyBorder="1" applyAlignment="1">
      <alignment/>
    </xf>
    <xf numFmtId="0" fontId="55" fillId="0" borderId="0" xfId="0" applyFont="1" applyBorder="1" applyAlignment="1">
      <alignment/>
    </xf>
    <xf numFmtId="0" fontId="28" fillId="0" borderId="0" xfId="0" applyFont="1" applyBorder="1" applyAlignment="1" applyProtection="1">
      <alignment vertical="center"/>
      <protection locked="0"/>
    </xf>
    <xf numFmtId="0" fontId="28" fillId="0" borderId="0" xfId="0" applyFont="1" applyBorder="1" applyAlignment="1" quotePrefix="1">
      <alignment horizontal="center" vertical="center"/>
    </xf>
    <xf numFmtId="0" fontId="28" fillId="0" borderId="0" xfId="0" applyFont="1" applyBorder="1" applyAlignment="1">
      <alignment horizontal="distributed" vertical="center"/>
    </xf>
    <xf numFmtId="49" fontId="28" fillId="0" borderId="0" xfId="0" applyNumberFormat="1" applyFont="1" applyBorder="1" applyAlignment="1">
      <alignment horizontal="center" vertical="center"/>
    </xf>
    <xf numFmtId="0" fontId="49" fillId="0" borderId="0" xfId="0" applyFont="1" applyFill="1" applyBorder="1" applyAlignment="1">
      <alignment/>
    </xf>
    <xf numFmtId="0" fontId="56" fillId="33" borderId="14" xfId="0" applyFont="1" applyFill="1" applyBorder="1" applyAlignment="1">
      <alignment horizontal="center" vertical="center"/>
    </xf>
    <xf numFmtId="0" fontId="56" fillId="33" borderId="14" xfId="0" applyFont="1" applyFill="1" applyBorder="1" applyAlignment="1">
      <alignment horizontal="center" vertical="center" shrinkToFit="1"/>
    </xf>
    <xf numFmtId="0" fontId="56" fillId="33" borderId="14" xfId="0" applyFont="1" applyFill="1" applyBorder="1" applyAlignment="1">
      <alignment vertical="center"/>
    </xf>
    <xf numFmtId="0" fontId="30" fillId="0" borderId="0" xfId="0" applyFont="1" applyFill="1" applyAlignment="1" applyProtection="1">
      <alignment vertical="center"/>
      <protection locked="0"/>
    </xf>
    <xf numFmtId="0" fontId="33" fillId="0" borderId="0" xfId="0" applyFont="1" applyBorder="1" applyAlignment="1" quotePrefix="1">
      <alignment horizontal="right" vertical="center"/>
    </xf>
    <xf numFmtId="0" fontId="42" fillId="35" borderId="0" xfId="0" applyFont="1" applyFill="1" applyBorder="1" applyAlignment="1">
      <alignment horizontal="left" vertical="center"/>
    </xf>
    <xf numFmtId="0" fontId="28" fillId="0" borderId="30" xfId="0" applyFont="1" applyBorder="1" applyAlignment="1">
      <alignment vertical="center"/>
    </xf>
    <xf numFmtId="0" fontId="28" fillId="0" borderId="31" xfId="0" applyFont="1" applyBorder="1" applyAlignment="1">
      <alignment vertical="center"/>
    </xf>
    <xf numFmtId="0" fontId="32" fillId="0" borderId="31" xfId="0" applyFont="1" applyBorder="1" applyAlignment="1">
      <alignment vertical="center"/>
    </xf>
    <xf numFmtId="0" fontId="28" fillId="0" borderId="31" xfId="0" applyFont="1" applyBorder="1" applyAlignment="1">
      <alignment horizontal="center" vertical="center"/>
    </xf>
    <xf numFmtId="0" fontId="32" fillId="0" borderId="31" xfId="0" applyFont="1" applyBorder="1" applyAlignment="1">
      <alignment horizontal="left" vertical="center"/>
    </xf>
    <xf numFmtId="0" fontId="32" fillId="0" borderId="19" xfId="0" applyFont="1" applyBorder="1" applyAlignment="1">
      <alignment horizontal="left" vertical="center"/>
    </xf>
    <xf numFmtId="0" fontId="32" fillId="0" borderId="30" xfId="0" applyFont="1" applyBorder="1" applyAlignment="1">
      <alignment horizontal="left" vertical="center"/>
    </xf>
    <xf numFmtId="0" fontId="32" fillId="0" borderId="15" xfId="0" applyFont="1" applyBorder="1" applyAlignment="1">
      <alignment horizontal="center" vertical="center"/>
    </xf>
    <xf numFmtId="0" fontId="28" fillId="35" borderId="0" xfId="0" applyFont="1" applyFill="1" applyBorder="1" applyAlignment="1">
      <alignment horizontal="center" vertical="center"/>
    </xf>
    <xf numFmtId="0" fontId="40" fillId="0" borderId="20" xfId="0" applyFont="1" applyBorder="1" applyAlignment="1">
      <alignment horizontal="center" vertical="center" wrapText="1"/>
    </xf>
    <xf numFmtId="0" fontId="28" fillId="0" borderId="20" xfId="0" applyFont="1" applyBorder="1" applyAlignment="1">
      <alignment horizontal="center" vertical="center"/>
    </xf>
    <xf numFmtId="0" fontId="32" fillId="0" borderId="20" xfId="0" applyFont="1" applyBorder="1" applyAlignment="1">
      <alignment horizontal="left" vertical="center"/>
    </xf>
    <xf numFmtId="0" fontId="32" fillId="0" borderId="32" xfId="0" applyFont="1" applyBorder="1" applyAlignment="1">
      <alignment horizontal="left" vertical="center"/>
    </xf>
    <xf numFmtId="0" fontId="28" fillId="0" borderId="19" xfId="0" applyFont="1" applyBorder="1" applyAlignment="1">
      <alignment horizontal="left" vertical="center"/>
    </xf>
    <xf numFmtId="0" fontId="28" fillId="0" borderId="19"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30" fillId="0" borderId="0" xfId="0" applyFont="1" applyBorder="1" applyAlignment="1">
      <alignment horizontal="right" vertical="center"/>
    </xf>
    <xf numFmtId="0" fontId="28" fillId="0" borderId="26" xfId="0" applyFont="1" applyBorder="1" applyAlignment="1" applyProtection="1">
      <alignment horizontal="center" vertical="center" shrinkToFit="1"/>
      <protection/>
    </xf>
    <xf numFmtId="0" fontId="28" fillId="0" borderId="27" xfId="0" applyFont="1" applyFill="1" applyBorder="1" applyAlignment="1" applyProtection="1">
      <alignment horizontal="center" shrinkToFit="1"/>
      <protection locked="0"/>
    </xf>
    <xf numFmtId="0" fontId="28" fillId="0" borderId="33" xfId="0" applyFont="1" applyFill="1" applyBorder="1" applyAlignment="1" applyProtection="1">
      <alignment horizontal="center" vertical="center" shrinkToFit="1"/>
      <protection/>
    </xf>
    <xf numFmtId="0" fontId="28" fillId="0" borderId="15" xfId="0" applyFont="1" applyFill="1" applyBorder="1" applyAlignment="1" applyProtection="1">
      <alignment horizontal="center" shrinkToFit="1"/>
      <protection locked="0"/>
    </xf>
    <xf numFmtId="0" fontId="28" fillId="0" borderId="0" xfId="0" applyFont="1" applyFill="1" applyAlignment="1" applyProtection="1">
      <alignment horizontal="center" vertical="center" shrinkToFit="1"/>
      <protection locked="0"/>
    </xf>
    <xf numFmtId="0" fontId="28" fillId="0" borderId="15" xfId="0" applyFont="1" applyFill="1" applyBorder="1" applyAlignment="1" applyProtection="1">
      <alignment horizontal="center" vertical="center" shrinkToFit="1"/>
      <protection locked="0"/>
    </xf>
    <xf numFmtId="0" fontId="28" fillId="0" borderId="0" xfId="0" applyFont="1" applyFill="1" applyAlignment="1" applyProtection="1">
      <alignment horizontal="center" shrinkToFit="1"/>
      <protection locked="0"/>
    </xf>
    <xf numFmtId="0" fontId="28" fillId="0" borderId="27" xfId="0" applyFont="1" applyFill="1" applyBorder="1" applyAlignment="1" applyProtection="1">
      <alignment horizontal="center" vertical="center" shrinkToFit="1"/>
      <protection/>
    </xf>
    <xf numFmtId="0" fontId="28" fillId="0" borderId="26" xfId="0" applyFont="1" applyFill="1" applyBorder="1" applyAlignment="1" applyProtection="1">
      <alignment horizontal="center" vertical="center" shrinkToFit="1"/>
      <protection/>
    </xf>
    <xf numFmtId="0" fontId="6" fillId="0" borderId="11" xfId="0" applyFont="1" applyBorder="1" applyAlignment="1">
      <alignment horizontal="center" vertical="center"/>
    </xf>
    <xf numFmtId="0" fontId="38" fillId="0" borderId="16" xfId="0" applyFont="1" applyFill="1" applyBorder="1" applyAlignment="1">
      <alignment horizontal="right" vertical="center"/>
    </xf>
    <xf numFmtId="0" fontId="57" fillId="0" borderId="0" xfId="62" applyFont="1" applyAlignment="1">
      <alignment horizontal="center" vertical="center"/>
      <protection/>
    </xf>
    <xf numFmtId="0" fontId="8" fillId="0" borderId="0" xfId="62" applyFont="1" applyAlignment="1">
      <alignment horizontal="center" vertical="center"/>
      <protection/>
    </xf>
    <xf numFmtId="0" fontId="25" fillId="0" borderId="0" xfId="62" applyFont="1" applyAlignment="1">
      <alignment horizontal="center" vertical="center"/>
      <protection/>
    </xf>
    <xf numFmtId="0" fontId="26" fillId="0" borderId="0" xfId="62" applyFont="1" applyAlignment="1">
      <alignment horizontal="right" vertical="center"/>
      <protection/>
    </xf>
    <xf numFmtId="0" fontId="25" fillId="0" borderId="0" xfId="62" applyFont="1" applyAlignment="1">
      <alignment horizontal="left" vertical="center"/>
      <protection/>
    </xf>
    <xf numFmtId="0" fontId="59" fillId="0" borderId="0" xfId="62" applyFont="1" applyAlignment="1">
      <alignment horizontal="center" vertical="center"/>
      <protection/>
    </xf>
    <xf numFmtId="0" fontId="58" fillId="0" borderId="0" xfId="62" applyFont="1" applyAlignment="1">
      <alignment horizontal="center" vertical="center"/>
      <protection/>
    </xf>
    <xf numFmtId="0" fontId="26" fillId="0" borderId="0" xfId="62" applyFont="1" applyAlignment="1">
      <alignment horizontal="left" vertical="center"/>
      <protection/>
    </xf>
    <xf numFmtId="0" fontId="59" fillId="0" borderId="0" xfId="62" applyFont="1" applyAlignment="1">
      <alignment horizontal="left" vertical="center"/>
      <protection/>
    </xf>
    <xf numFmtId="0" fontId="57" fillId="0" borderId="0" xfId="62" applyFont="1" applyBorder="1" applyAlignment="1">
      <alignment horizontal="center" vertical="center"/>
      <protection/>
    </xf>
    <xf numFmtId="0" fontId="59" fillId="0" borderId="0" xfId="62" applyFont="1" applyBorder="1" applyAlignment="1">
      <alignment horizontal="center" vertical="center"/>
      <protection/>
    </xf>
    <xf numFmtId="0" fontId="25" fillId="0" borderId="0" xfId="62" applyFont="1" applyBorder="1" applyAlignment="1">
      <alignment horizontal="center" vertical="center"/>
      <protection/>
    </xf>
    <xf numFmtId="0" fontId="25" fillId="0" borderId="0" xfId="62" applyFont="1" applyBorder="1" applyAlignment="1">
      <alignment horizontal="right" vertical="center"/>
      <protection/>
    </xf>
    <xf numFmtId="0" fontId="25" fillId="0" borderId="0" xfId="62" applyFont="1" applyFill="1" applyBorder="1" applyAlignment="1">
      <alignment horizontal="left" vertical="center"/>
      <protection/>
    </xf>
    <xf numFmtId="0" fontId="8" fillId="0" borderId="0" xfId="62" applyFont="1" applyFill="1" applyBorder="1" applyAlignment="1">
      <alignment horizontal="center" vertical="center"/>
      <protection/>
    </xf>
    <xf numFmtId="0" fontId="57" fillId="0" borderId="0" xfId="62" applyFont="1" applyFill="1" applyBorder="1" applyAlignment="1">
      <alignment horizontal="center" vertical="center"/>
      <protection/>
    </xf>
    <xf numFmtId="0" fontId="59" fillId="0" borderId="0" xfId="62" applyFont="1" applyFill="1" applyBorder="1" applyAlignment="1">
      <alignment horizontal="center" vertical="center"/>
      <protection/>
    </xf>
    <xf numFmtId="0" fontId="25" fillId="0" borderId="0" xfId="62" applyFont="1" applyFill="1" applyBorder="1" applyAlignment="1">
      <alignment horizontal="center" vertical="center"/>
      <protection/>
    </xf>
    <xf numFmtId="0" fontId="25" fillId="0" borderId="0" xfId="62" applyFont="1" applyFill="1" applyBorder="1" applyAlignment="1">
      <alignment horizontal="right" vertical="center"/>
      <protection/>
    </xf>
    <xf numFmtId="0" fontId="8" fillId="0" borderId="0" xfId="62" applyFont="1" applyFill="1" applyAlignment="1">
      <alignment horizontal="center" vertical="center"/>
      <protection/>
    </xf>
    <xf numFmtId="0" fontId="8" fillId="0" borderId="0" xfId="62" applyFont="1" applyAlignment="1">
      <alignment horizontal="left" vertical="center"/>
      <protection/>
    </xf>
    <xf numFmtId="0" fontId="8" fillId="0" borderId="0" xfId="62" applyFont="1" applyBorder="1" applyAlignment="1">
      <alignment horizontal="center" vertical="center"/>
      <protection/>
    </xf>
    <xf numFmtId="0" fontId="8" fillId="0" borderId="0" xfId="62" applyFont="1" applyBorder="1" applyAlignment="1">
      <alignment horizontal="left" vertical="center"/>
      <protection/>
    </xf>
    <xf numFmtId="0" fontId="25" fillId="0" borderId="0" xfId="62" applyFont="1" applyBorder="1" applyAlignment="1">
      <alignment horizontal="left" vertical="center"/>
      <protection/>
    </xf>
    <xf numFmtId="0" fontId="25" fillId="0" borderId="0" xfId="62" applyFont="1" applyAlignment="1">
      <alignment horizontal="right" vertical="center"/>
      <protection/>
    </xf>
    <xf numFmtId="0" fontId="61" fillId="0" borderId="17" xfId="0" applyFont="1" applyBorder="1" applyAlignment="1">
      <alignment horizontal="distributed" vertical="center"/>
    </xf>
    <xf numFmtId="0" fontId="61" fillId="0" borderId="18" xfId="0" applyFont="1" applyBorder="1" applyAlignment="1">
      <alignment horizontal="distributed" vertical="center"/>
    </xf>
    <xf numFmtId="0" fontId="61" fillId="0" borderId="19" xfId="0" applyFont="1" applyBorder="1" applyAlignment="1">
      <alignment horizontal="distributed" vertical="center"/>
    </xf>
    <xf numFmtId="0" fontId="61" fillId="0" borderId="20" xfId="0" applyFont="1" applyBorder="1" applyAlignment="1">
      <alignment horizontal="distributed" vertical="center"/>
    </xf>
    <xf numFmtId="0" fontId="61" fillId="0" borderId="14" xfId="0" applyFont="1" applyBorder="1" applyAlignment="1">
      <alignment horizontal="distributed" vertical="center"/>
    </xf>
    <xf numFmtId="0" fontId="61" fillId="0" borderId="16" xfId="0" applyFont="1" applyBorder="1" applyAlignment="1">
      <alignment horizontal="distributed"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15" xfId="0" applyFont="1" applyBorder="1" applyAlignment="1">
      <alignment vertical="center"/>
    </xf>
    <xf numFmtId="0" fontId="61" fillId="0" borderId="0" xfId="0" applyFont="1" applyBorder="1" applyAlignment="1">
      <alignment vertical="center"/>
    </xf>
    <xf numFmtId="0" fontId="61" fillId="0" borderId="10" xfId="0" applyFont="1" applyBorder="1" applyAlignment="1">
      <alignment vertical="center"/>
    </xf>
    <xf numFmtId="0" fontId="15" fillId="0" borderId="0" xfId="0" applyFont="1" applyBorder="1" applyAlignment="1" applyProtection="1">
      <alignment vertical="center"/>
      <protection locked="0"/>
    </xf>
    <xf numFmtId="0" fontId="15" fillId="0" borderId="0" xfId="0" applyFont="1" applyBorder="1" applyAlignment="1" applyProtection="1">
      <alignment vertical="center"/>
      <protection/>
    </xf>
    <xf numFmtId="0" fontId="11" fillId="0" borderId="0" xfId="0" applyFont="1" applyBorder="1" applyAlignment="1" applyProtection="1">
      <alignment horizontal="center" vertical="center"/>
      <protection/>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xf>
    <xf numFmtId="0" fontId="15" fillId="0" borderId="0" xfId="0" applyFont="1" applyBorder="1" applyAlignment="1" applyProtection="1">
      <alignment horizontal="right" vertical="center"/>
      <protection/>
    </xf>
    <xf numFmtId="0" fontId="15" fillId="0" borderId="0" xfId="0" applyFont="1" applyBorder="1" applyAlignment="1" applyProtection="1">
      <alignment horizontal="right" vertical="center"/>
      <protection locked="0"/>
    </xf>
    <xf numFmtId="0" fontId="15" fillId="0" borderId="34" xfId="0" applyFont="1" applyBorder="1" applyAlignment="1" applyProtection="1">
      <alignment horizontal="center" vertical="center"/>
      <protection/>
    </xf>
    <xf numFmtId="0" fontId="15" fillId="0" borderId="34" xfId="0" applyFont="1" applyBorder="1" applyAlignment="1" applyProtection="1">
      <alignment vertical="center"/>
      <protection/>
    </xf>
    <xf numFmtId="0" fontId="15" fillId="0" borderId="34" xfId="0" applyNumberFormat="1" applyFont="1" applyBorder="1" applyAlignment="1" applyProtection="1">
      <alignment vertical="center"/>
      <protection/>
    </xf>
    <xf numFmtId="0" fontId="15" fillId="0" borderId="15" xfId="0" applyFont="1" applyBorder="1" applyAlignment="1" applyProtection="1">
      <alignment vertical="center"/>
      <protection locked="0"/>
    </xf>
    <xf numFmtId="0" fontId="15" fillId="0" borderId="15" xfId="0" applyFont="1" applyBorder="1" applyAlignment="1" applyProtection="1">
      <alignment horizontal="center" vertical="center"/>
      <protection locked="0"/>
    </xf>
    <xf numFmtId="0" fontId="15" fillId="0" borderId="35" xfId="0"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15" fillId="0" borderId="11" xfId="0" applyFont="1" applyBorder="1" applyAlignment="1" applyProtection="1">
      <alignment vertical="center"/>
      <protection/>
    </xf>
    <xf numFmtId="0" fontId="15" fillId="0" borderId="13" xfId="0" applyFont="1" applyBorder="1" applyAlignment="1" applyProtection="1">
      <alignment vertical="center"/>
      <protection/>
    </xf>
    <xf numFmtId="0" fontId="15" fillId="0" borderId="16" xfId="0" applyFont="1" applyBorder="1" applyAlignment="1" applyProtection="1">
      <alignment horizontal="center" vertical="center"/>
      <protection/>
    </xf>
    <xf numFmtId="0" fontId="15" fillId="0" borderId="15" xfId="0" applyFont="1" applyBorder="1" applyAlignment="1" applyProtection="1">
      <alignment horizontal="center" vertical="center"/>
      <protection/>
    </xf>
    <xf numFmtId="0" fontId="15" fillId="0" borderId="14" xfId="0" applyFont="1" applyBorder="1" applyAlignment="1" applyProtection="1">
      <alignment horizontal="center" vertical="center"/>
      <protection/>
    </xf>
    <xf numFmtId="0" fontId="15" fillId="0" borderId="14" xfId="0" applyFont="1" applyBorder="1" applyAlignment="1" applyProtection="1">
      <alignment vertical="center"/>
      <protection/>
    </xf>
    <xf numFmtId="0" fontId="15" fillId="0" borderId="16" xfId="0" applyFont="1" applyBorder="1" applyAlignment="1" applyProtection="1">
      <alignment vertical="center"/>
      <protection/>
    </xf>
    <xf numFmtId="0" fontId="15" fillId="0" borderId="23" xfId="0" applyFont="1" applyBorder="1" applyAlignment="1" applyProtection="1">
      <alignment vertical="center"/>
      <protection/>
    </xf>
    <xf numFmtId="0" fontId="15" fillId="0" borderId="36" xfId="0" applyFont="1" applyBorder="1" applyAlignment="1" applyProtection="1">
      <alignment horizontal="center" vertical="center"/>
      <protection/>
    </xf>
    <xf numFmtId="0" fontId="15" fillId="0" borderId="35" xfId="0" applyFont="1" applyBorder="1" applyAlignment="1" applyProtection="1">
      <alignment vertical="center"/>
      <protection/>
    </xf>
    <xf numFmtId="0" fontId="15" fillId="0" borderId="35" xfId="0" applyFont="1" applyBorder="1" applyAlignment="1" applyProtection="1">
      <alignment horizontal="distributed" vertical="center"/>
      <protection/>
    </xf>
    <xf numFmtId="0" fontId="15" fillId="0" borderId="35" xfId="0" applyFont="1" applyBorder="1" applyAlignment="1" applyProtection="1">
      <alignment vertical="center" shrinkToFit="1"/>
      <protection/>
    </xf>
    <xf numFmtId="0" fontId="15" fillId="0" borderId="36" xfId="0" applyFont="1" applyBorder="1" applyAlignment="1" applyProtection="1">
      <alignment vertical="center"/>
      <protection/>
    </xf>
    <xf numFmtId="0" fontId="15" fillId="0" borderId="36" xfId="0" applyFont="1" applyBorder="1" applyAlignment="1" applyProtection="1">
      <alignment vertical="center"/>
      <protection locked="0"/>
    </xf>
    <xf numFmtId="0" fontId="15" fillId="0" borderId="23" xfId="0" applyFont="1" applyBorder="1" applyAlignment="1" applyProtection="1">
      <alignment horizontal="center" vertical="center"/>
      <protection/>
    </xf>
    <xf numFmtId="0" fontId="15" fillId="0" borderId="35" xfId="0" applyFont="1" applyBorder="1" applyAlignment="1" applyProtection="1">
      <alignment horizontal="center" vertical="center"/>
      <protection locked="0"/>
    </xf>
    <xf numFmtId="0" fontId="15" fillId="0" borderId="23" xfId="0" applyFont="1" applyBorder="1" applyAlignment="1" applyProtection="1">
      <alignment vertical="center"/>
      <protection locked="0"/>
    </xf>
    <xf numFmtId="0" fontId="15" fillId="0" borderId="35" xfId="0" applyFont="1" applyFill="1" applyBorder="1" applyAlignment="1" applyProtection="1">
      <alignment horizontal="center" vertical="center"/>
      <protection locked="0"/>
    </xf>
    <xf numFmtId="0" fontId="15" fillId="0" borderId="35" xfId="0" applyFont="1" applyFill="1" applyBorder="1" applyAlignment="1" applyProtection="1">
      <alignment vertical="center"/>
      <protection locked="0"/>
    </xf>
    <xf numFmtId="0" fontId="15" fillId="0" borderId="35" xfId="0" applyFont="1" applyFill="1" applyBorder="1" applyAlignment="1" applyProtection="1">
      <alignment vertical="center" shrinkToFit="1"/>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3" fillId="0" borderId="0" xfId="0" applyFont="1" applyBorder="1" applyAlignment="1" applyProtection="1">
      <alignment vertical="center"/>
      <protection locked="0"/>
    </xf>
    <xf numFmtId="0" fontId="0" fillId="0" borderId="0" xfId="0" applyFont="1" applyAlignment="1">
      <alignment horizontal="center" vertical="center"/>
    </xf>
    <xf numFmtId="0" fontId="13" fillId="0" borderId="20" xfId="0" applyFont="1" applyBorder="1" applyAlignment="1">
      <alignment horizontal="center" vertical="top" textRotation="255"/>
    </xf>
    <xf numFmtId="0" fontId="7" fillId="0" borderId="0" xfId="0" applyFont="1" applyAlignment="1">
      <alignment horizontal="center" vertical="top" textRotation="255"/>
    </xf>
    <xf numFmtId="0" fontId="10" fillId="0" borderId="19" xfId="0" applyFont="1" applyBorder="1" applyAlignment="1">
      <alignment horizontal="center" vertical="center" textRotation="255"/>
    </xf>
    <xf numFmtId="0" fontId="15" fillId="0" borderId="12" xfId="0" applyFont="1" applyBorder="1" applyAlignment="1">
      <alignment horizontal="center"/>
    </xf>
    <xf numFmtId="0" fontId="11" fillId="0" borderId="13" xfId="0" applyFont="1" applyBorder="1" applyAlignment="1">
      <alignment horizontal="left" vertical="center"/>
    </xf>
    <xf numFmtId="0" fontId="11" fillId="0" borderId="20" xfId="0" applyFont="1" applyBorder="1" applyAlignment="1">
      <alignment horizontal="left" vertical="center"/>
    </xf>
    <xf numFmtId="0" fontId="11" fillId="0" borderId="16" xfId="0" applyFont="1" applyBorder="1" applyAlignment="1">
      <alignment horizontal="left" vertical="center"/>
    </xf>
    <xf numFmtId="0" fontId="11" fillId="0" borderId="12" xfId="0" applyFont="1" applyBorder="1" applyAlignment="1">
      <alignment horizontal="left" vertical="center"/>
    </xf>
    <xf numFmtId="0" fontId="11" fillId="0" borderId="0" xfId="0" applyFont="1" applyBorder="1" applyAlignment="1">
      <alignment horizontal="left" vertical="center"/>
    </xf>
    <xf numFmtId="0" fontId="11" fillId="0" borderId="15" xfId="0" applyFont="1" applyBorder="1" applyAlignment="1">
      <alignment horizontal="left" vertical="center"/>
    </xf>
    <xf numFmtId="0" fontId="24"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25" fillId="0" borderId="15" xfId="0" applyFont="1" applyBorder="1" applyAlignment="1">
      <alignment horizontal="center" vertical="top"/>
    </xf>
    <xf numFmtId="0" fontId="11" fillId="0" borderId="35" xfId="0" applyFont="1" applyBorder="1" applyAlignment="1">
      <alignment horizontal="center" vertical="center"/>
    </xf>
    <xf numFmtId="0" fontId="11" fillId="0" borderId="22"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11" fillId="0" borderId="36" xfId="0" applyFont="1" applyBorder="1" applyAlignment="1">
      <alignment horizontal="center" vertical="center"/>
    </xf>
    <xf numFmtId="49" fontId="11" fillId="0" borderId="11"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5" xfId="0" applyNumberFormat="1" applyFont="1" applyBorder="1" applyAlignment="1">
      <alignment horizontal="center" vertical="center"/>
    </xf>
    <xf numFmtId="0" fontId="11" fillId="0" borderId="37" xfId="0" applyFont="1" applyBorder="1" applyAlignment="1">
      <alignment horizontal="distributed" vertical="center"/>
    </xf>
    <xf numFmtId="0" fontId="11" fillId="0" borderId="15" xfId="0" applyFont="1" applyBorder="1" applyAlignment="1">
      <alignment horizontal="distributed" vertical="center"/>
    </xf>
    <xf numFmtId="0" fontId="9" fillId="0" borderId="12" xfId="0" applyFont="1" applyBorder="1" applyAlignment="1">
      <alignment horizontal="center"/>
    </xf>
    <xf numFmtId="0" fontId="5" fillId="0" borderId="0" xfId="0" applyFont="1" applyBorder="1" applyAlignment="1">
      <alignment horizontal="center" vertical="center"/>
    </xf>
    <xf numFmtId="0" fontId="15" fillId="0" borderId="12" xfId="0" applyFont="1" applyBorder="1" applyAlignment="1">
      <alignment horizontal="center" shrinkToFit="1"/>
    </xf>
    <xf numFmtId="0" fontId="15" fillId="0" borderId="22" xfId="0" applyFont="1" applyBorder="1" applyAlignment="1">
      <alignment horizontal="center" vertical="center"/>
    </xf>
    <xf numFmtId="0" fontId="9" fillId="0" borderId="21" xfId="0" applyFont="1" applyBorder="1" applyAlignment="1">
      <alignment horizontal="distributed" vertical="center"/>
    </xf>
    <xf numFmtId="0" fontId="11"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15" fillId="0" borderId="12" xfId="0" applyFont="1" applyBorder="1" applyAlignment="1">
      <alignment horizontal="right" vertical="center"/>
    </xf>
    <xf numFmtId="0" fontId="15" fillId="0" borderId="0" xfId="0" applyFont="1" applyBorder="1" applyAlignment="1">
      <alignment horizontal="right" vertical="center"/>
    </xf>
    <xf numFmtId="0" fontId="15" fillId="0" borderId="15" xfId="0" applyFont="1" applyBorder="1" applyAlignment="1">
      <alignment horizontal="right" vertical="center"/>
    </xf>
    <xf numFmtId="0" fontId="15" fillId="0" borderId="12"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5" xfId="0" applyFont="1" applyBorder="1" applyAlignment="1">
      <alignment horizontal="center" vertical="center" shrinkToFit="1"/>
    </xf>
    <xf numFmtId="0" fontId="64" fillId="0" borderId="0" xfId="0" applyFont="1" applyAlignment="1">
      <alignment horizontal="distributed" vertical="center"/>
    </xf>
    <xf numFmtId="0" fontId="64" fillId="0" borderId="0" xfId="0" applyFont="1" applyBorder="1" applyAlignment="1">
      <alignment horizontal="distributed" vertical="center"/>
    </xf>
    <xf numFmtId="0" fontId="4" fillId="0" borderId="0" xfId="0" applyFont="1" applyAlignment="1">
      <alignment horizontal="left" vertical="center" shrinkToFit="1"/>
    </xf>
    <xf numFmtId="0" fontId="4" fillId="0" borderId="15" xfId="0" applyFont="1" applyBorder="1" applyAlignment="1">
      <alignment horizontal="left" vertical="center" shrinkToFit="1"/>
    </xf>
    <xf numFmtId="0" fontId="25" fillId="0" borderId="11" xfId="0" applyFont="1" applyBorder="1" applyAlignment="1">
      <alignment horizontal="center"/>
    </xf>
    <xf numFmtId="0" fontId="25" fillId="0" borderId="12" xfId="0" applyFont="1" applyBorder="1" applyAlignment="1">
      <alignment horizontal="center"/>
    </xf>
    <xf numFmtId="0" fontId="25" fillId="0" borderId="13" xfId="0" applyFont="1" applyBorder="1" applyAlignment="1">
      <alignment horizontal="center"/>
    </xf>
    <xf numFmtId="0" fontId="25"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7" fillId="0" borderId="0" xfId="0" applyFont="1" applyBorder="1" applyAlignment="1">
      <alignment horizontal="center" vertical="top" textRotation="255"/>
    </xf>
    <xf numFmtId="0" fontId="0" fillId="0" borderId="0" xfId="0" applyBorder="1" applyAlignment="1">
      <alignment horizontal="center" vertical="center"/>
    </xf>
    <xf numFmtId="0" fontId="25" fillId="0" borderId="22" xfId="0" applyFont="1" applyBorder="1" applyAlignment="1">
      <alignment horizontal="center" vertical="center"/>
    </xf>
    <xf numFmtId="0" fontId="25" fillId="0" borderId="12"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9" fillId="0" borderId="14" xfId="0" applyFont="1" applyBorder="1" applyAlignment="1">
      <alignment horizontal="center" vertical="top"/>
    </xf>
    <xf numFmtId="0" fontId="9" fillId="0" borderId="15" xfId="0" applyFont="1" applyBorder="1" applyAlignment="1">
      <alignment horizontal="center" vertical="top"/>
    </xf>
    <xf numFmtId="0" fontId="9" fillId="0" borderId="16" xfId="0" applyFont="1" applyBorder="1" applyAlignment="1">
      <alignment horizontal="center" vertical="top"/>
    </xf>
    <xf numFmtId="49" fontId="11" fillId="0" borderId="23" xfId="0" applyNumberFormat="1" applyFont="1" applyBorder="1" applyAlignment="1">
      <alignment horizontal="center" vertical="center"/>
    </xf>
    <xf numFmtId="49" fontId="11" fillId="0" borderId="35" xfId="0" applyNumberFormat="1"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20" xfId="0" applyFont="1" applyBorder="1" applyAlignment="1">
      <alignment horizontal="center" vertical="center"/>
    </xf>
    <xf numFmtId="0" fontId="11" fillId="0" borderId="16" xfId="0" applyFont="1" applyBorder="1" applyAlignment="1">
      <alignment horizontal="center" vertical="center"/>
    </xf>
    <xf numFmtId="0" fontId="10" fillId="0" borderId="0" xfId="0" applyFont="1" applyBorder="1" applyAlignment="1">
      <alignment horizontal="center" vertical="top" textRotation="255"/>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6" fillId="0" borderId="16" xfId="0" applyFont="1" applyBorder="1" applyAlignment="1">
      <alignment horizontal="center" vertical="center"/>
    </xf>
    <xf numFmtId="0" fontId="11" fillId="0" borderId="11" xfId="0" applyFont="1" applyBorder="1" applyAlignment="1">
      <alignment horizontal="center" vertical="center"/>
    </xf>
    <xf numFmtId="0" fontId="11" fillId="0" borderId="19" xfId="0" applyFont="1" applyBorder="1" applyAlignment="1">
      <alignment horizontal="center" vertical="center"/>
    </xf>
    <xf numFmtId="0" fontId="11" fillId="0" borderId="14"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6" fillId="0" borderId="0" xfId="0" applyFont="1" applyBorder="1" applyAlignment="1">
      <alignment horizontal="center" vertical="top" textRotation="255"/>
    </xf>
    <xf numFmtId="0" fontId="6" fillId="0" borderId="12" xfId="0" applyFont="1" applyBorder="1" applyAlignment="1">
      <alignment horizontal="center" vertical="center" shrinkToFit="1"/>
    </xf>
    <xf numFmtId="0" fontId="6" fillId="0" borderId="0" xfId="0" applyFont="1" applyAlignment="1">
      <alignment horizontal="center" vertical="center" shrinkToFit="1"/>
    </xf>
    <xf numFmtId="0" fontId="6" fillId="0" borderId="15" xfId="0" applyFont="1" applyBorder="1" applyAlignment="1">
      <alignment horizontal="center" vertical="center" shrinkToFit="1"/>
    </xf>
    <xf numFmtId="0" fontId="6" fillId="0" borderId="12" xfId="0" applyFont="1" applyBorder="1" applyAlignment="1">
      <alignment horizontal="distributed" vertical="center"/>
    </xf>
    <xf numFmtId="0" fontId="6" fillId="0" borderId="15" xfId="0" applyFont="1" applyBorder="1" applyAlignment="1">
      <alignment horizontal="distributed" vertical="center"/>
    </xf>
    <xf numFmtId="0" fontId="10" fillId="0" borderId="21" xfId="0" applyFont="1" applyBorder="1" applyAlignment="1">
      <alignment horizontal="distributed" vertical="center"/>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0" fontId="15" fillId="0" borderId="38" xfId="0" applyFont="1" applyBorder="1" applyAlignment="1">
      <alignment horizontal="distributed" vertical="center"/>
    </xf>
    <xf numFmtId="0" fontId="7" fillId="0" borderId="11" xfId="0" applyFont="1" applyBorder="1" applyAlignment="1">
      <alignment horizontal="left"/>
    </xf>
    <xf numFmtId="0" fontId="7" fillId="0" borderId="12" xfId="0" applyFont="1" applyBorder="1" applyAlignment="1">
      <alignment horizontal="left"/>
    </xf>
    <xf numFmtId="0" fontId="11" fillId="0" borderId="12" xfId="0" applyFont="1" applyBorder="1" applyAlignment="1">
      <alignment horizontal="center"/>
    </xf>
    <xf numFmtId="0" fontId="16" fillId="0" borderId="0" xfId="0" applyFont="1" applyBorder="1" applyAlignment="1">
      <alignment horizontal="distributed" vertical="center"/>
    </xf>
    <xf numFmtId="0" fontId="15" fillId="0" borderId="12" xfId="0" applyFont="1" applyBorder="1" applyAlignment="1">
      <alignment horizontal="right"/>
    </xf>
    <xf numFmtId="0" fontId="15" fillId="0" borderId="0" xfId="0" applyFont="1" applyBorder="1" applyAlignment="1">
      <alignment horizontal="left" vertical="center"/>
    </xf>
    <xf numFmtId="0" fontId="6" fillId="0" borderId="0" xfId="0" applyFont="1" applyBorder="1" applyAlignment="1">
      <alignment horizontal="distributed" vertical="top"/>
    </xf>
    <xf numFmtId="0" fontId="0" fillId="0" borderId="0" xfId="0" applyBorder="1" applyAlignment="1">
      <alignment horizontal="distributed" vertical="center"/>
    </xf>
    <xf numFmtId="0" fontId="6" fillId="0" borderId="0" xfId="0" applyFont="1" applyBorder="1" applyAlignment="1">
      <alignment horizontal="center" vertical="top"/>
    </xf>
    <xf numFmtId="0" fontId="6" fillId="0" borderId="0" xfId="0" applyFont="1" applyBorder="1" applyAlignment="1">
      <alignment horizontal="left" vertical="top"/>
    </xf>
    <xf numFmtId="0" fontId="0" fillId="0" borderId="0" xfId="0" applyBorder="1" applyAlignment="1">
      <alignment horizontal="left" vertical="center"/>
    </xf>
    <xf numFmtId="0" fontId="15" fillId="0" borderId="0" xfId="0" applyFont="1" applyBorder="1" applyAlignment="1">
      <alignment horizontal="left" vertical="top" shrinkToFit="1"/>
    </xf>
    <xf numFmtId="0" fontId="15" fillId="0" borderId="10" xfId="0" applyFont="1" applyBorder="1" applyAlignment="1">
      <alignment horizontal="left" vertical="top" shrinkToFit="1"/>
    </xf>
    <xf numFmtId="0" fontId="6" fillId="0" borderId="0" xfId="0" applyFont="1" applyBorder="1" applyAlignment="1">
      <alignment horizontal="right" vertical="center"/>
    </xf>
    <xf numFmtId="0" fontId="6" fillId="0" borderId="10" xfId="0" applyFont="1" applyBorder="1" applyAlignment="1">
      <alignment horizontal="right" vertical="center"/>
    </xf>
    <xf numFmtId="49" fontId="6" fillId="0" borderId="0" xfId="0" applyNumberFormat="1"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15" fillId="0" borderId="0"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distributed"/>
    </xf>
    <xf numFmtId="0" fontId="61" fillId="0" borderId="0"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11" fillId="0" borderId="0" xfId="0" applyFont="1" applyBorder="1" applyAlignment="1">
      <alignment horizontal="distributed" vertical="top"/>
    </xf>
    <xf numFmtId="0" fontId="11" fillId="0" borderId="10" xfId="0" applyFont="1" applyBorder="1" applyAlignment="1">
      <alignment horizontal="distributed" vertical="top"/>
    </xf>
    <xf numFmtId="0" fontId="6" fillId="0" borderId="0" xfId="0" applyFont="1" applyBorder="1" applyAlignment="1">
      <alignment horizontal="distributed" vertical="center"/>
    </xf>
    <xf numFmtId="0" fontId="11" fillId="0" borderId="0" xfId="0" applyFont="1" applyBorder="1" applyAlignment="1">
      <alignment horizontal="right" vertical="center"/>
    </xf>
    <xf numFmtId="0" fontId="11" fillId="0" borderId="0" xfId="0" applyFont="1" applyBorder="1" applyAlignment="1">
      <alignment horizontal="center"/>
    </xf>
    <xf numFmtId="0" fontId="11" fillId="0" borderId="0" xfId="0" applyFont="1" applyBorder="1" applyAlignment="1">
      <alignment horizontal="center" vertical="top"/>
    </xf>
    <xf numFmtId="0" fontId="11" fillId="0" borderId="10" xfId="0" applyFont="1" applyBorder="1" applyAlignment="1">
      <alignment horizontal="center" vertical="top"/>
    </xf>
    <xf numFmtId="0" fontId="15" fillId="0" borderId="35" xfId="0" applyFont="1" applyBorder="1" applyAlignment="1" applyProtection="1">
      <alignment horizontal="center" vertical="center"/>
      <protection/>
    </xf>
    <xf numFmtId="0" fontId="15" fillId="0" borderId="39"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0" fontId="15" fillId="0" borderId="14" xfId="0" applyFont="1" applyBorder="1" applyAlignment="1" applyProtection="1">
      <alignment horizontal="center" vertical="center"/>
      <protection/>
    </xf>
    <xf numFmtId="0" fontId="15" fillId="0" borderId="16"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34" xfId="0" applyFont="1" applyBorder="1" applyAlignment="1" applyProtection="1">
      <alignment horizontal="center" vertical="center"/>
      <protection/>
    </xf>
    <xf numFmtId="0" fontId="15" fillId="0" borderId="35" xfId="0" applyFont="1" applyBorder="1" applyAlignment="1" applyProtection="1">
      <alignment horizontal="center" vertical="center"/>
      <protection locked="0"/>
    </xf>
    <xf numFmtId="49" fontId="15" fillId="0" borderId="34" xfId="0" applyNumberFormat="1"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7" fontId="15" fillId="0" borderId="34" xfId="0" applyNumberFormat="1" applyFont="1" applyBorder="1" applyAlignment="1" applyProtection="1">
      <alignment horizontal="center" vertical="center"/>
      <protection/>
    </xf>
    <xf numFmtId="176" fontId="15" fillId="0" borderId="34" xfId="0" applyNumberFormat="1" applyFont="1" applyBorder="1" applyAlignment="1" applyProtection="1">
      <alignment horizontal="center" vertical="center"/>
      <protection/>
    </xf>
    <xf numFmtId="0" fontId="62" fillId="0" borderId="0" xfId="0" applyFont="1" applyBorder="1" applyAlignment="1" applyProtection="1">
      <alignment horizontal="left" vertical="center"/>
      <protection/>
    </xf>
    <xf numFmtId="0" fontId="15" fillId="0" borderId="12" xfId="0" applyFont="1" applyBorder="1" applyAlignment="1" applyProtection="1">
      <alignment horizontal="center" vertical="center"/>
      <protection/>
    </xf>
    <xf numFmtId="0" fontId="15" fillId="0" borderId="15" xfId="0" applyFont="1" applyBorder="1" applyAlignment="1" applyProtection="1">
      <alignment horizontal="center" vertical="center"/>
      <protection/>
    </xf>
    <xf numFmtId="0" fontId="15" fillId="0" borderId="34" xfId="0" applyFont="1" applyBorder="1" applyAlignment="1" applyProtection="1">
      <alignment horizontal="left" vertical="center"/>
      <protection/>
    </xf>
    <xf numFmtId="0" fontId="15" fillId="0" borderId="34" xfId="0" applyNumberFormat="1" applyFont="1" applyBorder="1" applyAlignment="1" applyProtection="1">
      <alignment horizontal="left" vertical="center"/>
      <protection/>
    </xf>
    <xf numFmtId="0" fontId="28" fillId="0" borderId="19" xfId="0" applyFont="1" applyBorder="1" applyAlignment="1">
      <alignment vertical="top" wrapText="1"/>
    </xf>
    <xf numFmtId="0" fontId="28" fillId="0" borderId="0" xfId="0" applyFont="1" applyBorder="1" applyAlignment="1">
      <alignment vertical="top" wrapText="1"/>
    </xf>
    <xf numFmtId="0" fontId="28" fillId="0" borderId="20" xfId="0" applyFont="1" applyBorder="1" applyAlignment="1">
      <alignment vertical="top" wrapText="1"/>
    </xf>
    <xf numFmtId="0" fontId="31" fillId="0" borderId="0" xfId="0" applyFont="1" applyBorder="1" applyAlignment="1">
      <alignment horizontal="left" vertical="center"/>
    </xf>
    <xf numFmtId="0" fontId="28" fillId="0" borderId="0" xfId="0" applyFont="1" applyBorder="1" applyAlignment="1">
      <alignment horizontal="left" vertical="center"/>
    </xf>
    <xf numFmtId="0" fontId="37" fillId="0" borderId="15" xfId="0" applyFont="1" applyBorder="1" applyAlignment="1">
      <alignment horizontal="center" vertical="center"/>
    </xf>
    <xf numFmtId="0" fontId="28" fillId="0" borderId="0" xfId="0" applyFont="1" applyBorder="1" applyAlignment="1">
      <alignment horizontal="center" vertical="center"/>
    </xf>
    <xf numFmtId="0" fontId="33" fillId="0" borderId="0" xfId="0" applyFont="1" applyBorder="1" applyAlignment="1">
      <alignment horizontal="center" vertical="center"/>
    </xf>
    <xf numFmtId="0" fontId="30" fillId="0" borderId="0" xfId="0" applyFont="1" applyBorder="1" applyAlignment="1" applyProtection="1">
      <alignment vertical="top" wrapText="1"/>
      <protection locked="0"/>
    </xf>
    <xf numFmtId="38" fontId="30" fillId="0" borderId="0" xfId="49" applyFont="1" applyFill="1" applyBorder="1" applyAlignment="1" applyProtection="1">
      <alignment horizontal="center" vertical="center"/>
      <protection locked="0"/>
    </xf>
    <xf numFmtId="0" fontId="30" fillId="0" borderId="0" xfId="0" applyFont="1" applyBorder="1" applyAlignment="1">
      <alignment horizontal="center" vertical="center"/>
    </xf>
    <xf numFmtId="0" fontId="30" fillId="0" borderId="0" xfId="0" applyFont="1" applyBorder="1" applyAlignment="1">
      <alignment vertical="center"/>
    </xf>
    <xf numFmtId="0" fontId="30" fillId="0" borderId="0" xfId="0" applyFont="1" applyFill="1" applyAlignment="1" applyProtection="1">
      <alignment horizontal="center" vertical="center"/>
      <protection locked="0"/>
    </xf>
    <xf numFmtId="0" fontId="30" fillId="0" borderId="19" xfId="0" applyFont="1" applyBorder="1" applyAlignment="1">
      <alignment horizontal="center" vertical="center"/>
    </xf>
    <xf numFmtId="0" fontId="30" fillId="0" borderId="0" xfId="0" applyFont="1" applyAlignment="1">
      <alignment horizontal="center" vertical="center"/>
    </xf>
    <xf numFmtId="0" fontId="30" fillId="0" borderId="0" xfId="0" applyFont="1" applyBorder="1" applyAlignment="1">
      <alignment horizontal="distributed" vertical="center"/>
    </xf>
    <xf numFmtId="0" fontId="30"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shrinkToFit="1"/>
      <protection locked="0"/>
    </xf>
    <xf numFmtId="0" fontId="30" fillId="0" borderId="0" xfId="0" applyFont="1" applyBorder="1" applyAlignment="1">
      <alignment horizontal="left" vertical="center"/>
    </xf>
    <xf numFmtId="49" fontId="30" fillId="0" borderId="0" xfId="0" applyNumberFormat="1" applyFont="1" applyFill="1" applyBorder="1" applyAlignment="1" applyProtection="1">
      <alignment horizontal="center" vertical="center"/>
      <protection locked="0"/>
    </xf>
    <xf numFmtId="0" fontId="30" fillId="0" borderId="0" xfId="0" applyFont="1" applyFill="1" applyAlignment="1">
      <alignment horizontal="left" vertical="center"/>
    </xf>
    <xf numFmtId="0" fontId="30" fillId="0" borderId="0" xfId="0" applyFont="1" applyBorder="1" applyAlignment="1" applyProtection="1">
      <alignment horizontal="center" vertical="center"/>
      <protection locked="0"/>
    </xf>
    <xf numFmtId="0" fontId="30" fillId="0" borderId="0" xfId="0" applyFont="1" applyFill="1" applyAlignment="1" applyProtection="1">
      <alignment horizontal="left" vertical="center"/>
      <protection locked="0"/>
    </xf>
    <xf numFmtId="0" fontId="30" fillId="0" borderId="19" xfId="0" applyFont="1" applyBorder="1" applyAlignment="1" applyProtection="1">
      <alignment vertical="top" wrapText="1"/>
      <protection locked="0"/>
    </xf>
    <xf numFmtId="0" fontId="32" fillId="34" borderId="26" xfId="0" applyFont="1" applyFill="1" applyBorder="1" applyAlignment="1" applyProtection="1">
      <alignment horizontal="left" vertical="top" wrapText="1"/>
      <protection locked="0"/>
    </xf>
    <xf numFmtId="0" fontId="32" fillId="34" borderId="27" xfId="0" applyFont="1" applyFill="1" applyBorder="1" applyAlignment="1" applyProtection="1">
      <alignment horizontal="left" vertical="top" wrapText="1"/>
      <protection locked="0"/>
    </xf>
    <xf numFmtId="0" fontId="32" fillId="34" borderId="33" xfId="0" applyFont="1" applyFill="1" applyBorder="1" applyAlignment="1" applyProtection="1">
      <alignment horizontal="left" vertical="top" wrapText="1"/>
      <protection locked="0"/>
    </xf>
    <xf numFmtId="0" fontId="28" fillId="0" borderId="11" xfId="0" applyFont="1" applyBorder="1" applyAlignment="1" applyProtection="1">
      <alignment horizontal="center" vertical="center"/>
      <protection/>
    </xf>
    <xf numFmtId="0" fontId="28" fillId="0" borderId="13" xfId="0" applyFont="1" applyBorder="1" applyAlignment="1" applyProtection="1">
      <alignment horizontal="center" vertical="center"/>
      <protection/>
    </xf>
    <xf numFmtId="0" fontId="28" fillId="0" borderId="14" xfId="0" applyFont="1" applyBorder="1" applyAlignment="1" applyProtection="1">
      <alignment horizontal="center" vertical="center"/>
      <protection/>
    </xf>
    <xf numFmtId="0" fontId="28" fillId="0" borderId="16" xfId="0" applyFont="1" applyBorder="1" applyAlignment="1" applyProtection="1">
      <alignment horizontal="center" vertical="center"/>
      <protection/>
    </xf>
    <xf numFmtId="0" fontId="28" fillId="0" borderId="40" xfId="0" applyFont="1" applyBorder="1" applyAlignment="1" applyProtection="1">
      <alignment horizontal="center" vertical="center"/>
      <protection/>
    </xf>
    <xf numFmtId="0" fontId="28" fillId="0" borderId="41" xfId="0" applyFont="1" applyBorder="1" applyAlignment="1" applyProtection="1">
      <alignment horizontal="center" vertical="center"/>
      <protection/>
    </xf>
    <xf numFmtId="178" fontId="38" fillId="34" borderId="26" xfId="0" applyNumberFormat="1" applyFont="1" applyFill="1" applyBorder="1" applyAlignment="1" applyProtection="1">
      <alignment horizontal="center" vertical="center"/>
      <protection locked="0"/>
    </xf>
    <xf numFmtId="178" fontId="38" fillId="34" borderId="33" xfId="0" applyNumberFormat="1" applyFont="1" applyFill="1" applyBorder="1" applyAlignment="1" applyProtection="1">
      <alignment horizontal="center" vertical="center"/>
      <protection locked="0"/>
    </xf>
    <xf numFmtId="178" fontId="38" fillId="34" borderId="27" xfId="0" applyNumberFormat="1" applyFont="1" applyFill="1" applyBorder="1" applyAlignment="1" applyProtection="1">
      <alignment horizontal="center" vertical="center"/>
      <protection locked="0"/>
    </xf>
    <xf numFmtId="0" fontId="28" fillId="0" borderId="26" xfId="0" applyFont="1" applyBorder="1" applyAlignment="1" applyProtection="1">
      <alignment horizontal="center" vertical="center"/>
      <protection/>
    </xf>
    <xf numFmtId="0" fontId="28" fillId="0" borderId="33" xfId="0" applyFont="1" applyBorder="1" applyAlignment="1" applyProtection="1">
      <alignment horizontal="center" vertical="center"/>
      <protection/>
    </xf>
    <xf numFmtId="0" fontId="41" fillId="0" borderId="12" xfId="0" applyFont="1" applyBorder="1" applyAlignment="1" applyProtection="1">
      <alignment horizontal="center" vertical="center"/>
      <protection locked="0"/>
    </xf>
    <xf numFmtId="0" fontId="41" fillId="0" borderId="13"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xf>
    <xf numFmtId="0" fontId="30" fillId="0" borderId="20" xfId="0" applyFont="1" applyBorder="1" applyAlignment="1" applyProtection="1">
      <alignment horizontal="center" vertical="center"/>
      <protection/>
    </xf>
    <xf numFmtId="0" fontId="28" fillId="0" borderId="13" xfId="0" applyFont="1" applyBorder="1" applyAlignment="1">
      <alignment/>
    </xf>
    <xf numFmtId="0" fontId="30" fillId="0" borderId="26" xfId="0" applyFont="1" applyBorder="1" applyAlignment="1" applyProtection="1">
      <alignment horizontal="center" vertical="center"/>
      <protection/>
    </xf>
    <xf numFmtId="0" fontId="30" fillId="0" borderId="33" xfId="0" applyFont="1" applyBorder="1" applyAlignment="1" applyProtection="1">
      <alignment horizontal="center" vertical="center"/>
      <protection/>
    </xf>
    <xf numFmtId="0" fontId="30" fillId="0" borderId="27" xfId="0" applyFont="1" applyBorder="1" applyAlignment="1" applyProtection="1">
      <alignment horizontal="center" vertical="center"/>
      <protection/>
    </xf>
    <xf numFmtId="0" fontId="28" fillId="0" borderId="42" xfId="0" applyFont="1" applyBorder="1" applyAlignment="1" applyProtection="1">
      <alignment horizontal="center" vertical="center"/>
      <protection/>
    </xf>
    <xf numFmtId="0" fontId="28" fillId="0" borderId="27" xfId="0" applyFont="1" applyBorder="1" applyAlignment="1" applyProtection="1">
      <alignment horizontal="center" vertical="center"/>
      <protection/>
    </xf>
    <xf numFmtId="0" fontId="38" fillId="0" borderId="11"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6" xfId="0" applyFont="1" applyBorder="1" applyAlignment="1">
      <alignment horizontal="center" vertical="center" wrapText="1"/>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30" fillId="0" borderId="15" xfId="0" applyFont="1" applyBorder="1" applyAlignment="1" applyProtection="1">
      <alignment horizontal="center" vertical="center"/>
      <protection/>
    </xf>
    <xf numFmtId="0" fontId="30" fillId="0" borderId="16" xfId="0" applyFont="1" applyBorder="1" applyAlignment="1" applyProtection="1">
      <alignment horizontal="center" vertical="center"/>
      <protection/>
    </xf>
    <xf numFmtId="0" fontId="28" fillId="0" borderId="26" xfId="0" applyFont="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27"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33"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xf>
    <xf numFmtId="0" fontId="28" fillId="0" borderId="0" xfId="0" applyFont="1" applyAlignment="1">
      <alignment vertical="center"/>
    </xf>
    <xf numFmtId="0" fontId="41" fillId="0" borderId="12" xfId="0" applyFont="1" applyBorder="1" applyAlignment="1" applyProtection="1">
      <alignment horizontal="center" vertical="center" shrinkToFit="1"/>
      <protection locked="0"/>
    </xf>
    <xf numFmtId="0" fontId="41" fillId="0" borderId="13" xfId="0" applyFont="1" applyBorder="1" applyAlignment="1" applyProtection="1">
      <alignment horizontal="center" vertical="center" shrinkToFit="1"/>
      <protection locked="0"/>
    </xf>
    <xf numFmtId="0" fontId="31" fillId="0" borderId="26" xfId="0" applyFont="1" applyBorder="1" applyAlignment="1">
      <alignment horizontal="center" vertical="center"/>
    </xf>
    <xf numFmtId="0" fontId="31" fillId="0" borderId="27" xfId="0" applyFont="1" applyBorder="1" applyAlignment="1">
      <alignment horizontal="center" vertical="center"/>
    </xf>
    <xf numFmtId="0" fontId="31" fillId="0" borderId="33" xfId="0" applyFont="1" applyBorder="1" applyAlignment="1">
      <alignment horizontal="center" vertical="center"/>
    </xf>
    <xf numFmtId="0" fontId="32" fillId="0" borderId="26" xfId="0" applyFont="1" applyBorder="1" applyAlignment="1">
      <alignment horizontal="center" vertical="center"/>
    </xf>
    <xf numFmtId="0" fontId="32" fillId="0" borderId="27" xfId="0" applyFont="1" applyBorder="1" applyAlignment="1">
      <alignment horizontal="center" vertical="center"/>
    </xf>
    <xf numFmtId="0" fontId="32" fillId="0" borderId="26" xfId="0" applyFont="1" applyBorder="1" applyAlignment="1" applyProtection="1">
      <alignment horizontal="center" vertical="center" wrapText="1"/>
      <protection/>
    </xf>
    <xf numFmtId="0" fontId="32" fillId="0" borderId="27" xfId="0" applyFont="1" applyBorder="1" applyAlignment="1" applyProtection="1">
      <alignment horizontal="center" vertical="center" wrapText="1"/>
      <protection/>
    </xf>
    <xf numFmtId="0" fontId="32" fillId="0" borderId="11" xfId="0" applyFont="1" applyBorder="1" applyAlignment="1" applyProtection="1">
      <alignment horizontal="center" vertical="center"/>
      <protection/>
    </xf>
    <xf numFmtId="0" fontId="32" fillId="0" borderId="14" xfId="0" applyFont="1" applyBorder="1" applyAlignment="1" applyProtection="1">
      <alignment horizontal="center" vertical="center"/>
      <protection/>
    </xf>
    <xf numFmtId="0" fontId="28" fillId="0" borderId="12"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protection locked="0"/>
    </xf>
    <xf numFmtId="0" fontId="32" fillId="0" borderId="35" xfId="0" applyFont="1" applyBorder="1" applyAlignment="1" applyProtection="1">
      <alignment horizontal="center" vertical="center"/>
      <protection locked="0"/>
    </xf>
    <xf numFmtId="0" fontId="32" fillId="0" borderId="36"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xf>
    <xf numFmtId="0" fontId="32" fillId="0" borderId="44" xfId="0" applyFont="1" applyBorder="1" applyAlignment="1" applyProtection="1">
      <alignment horizontal="center" vertical="center"/>
      <protection/>
    </xf>
    <xf numFmtId="0" fontId="28" fillId="0" borderId="0" xfId="0" applyFont="1" applyAlignment="1">
      <alignment horizontal="left" vertical="center"/>
    </xf>
    <xf numFmtId="0" fontId="32" fillId="0" borderId="26" xfId="0" applyFont="1" applyBorder="1" applyAlignment="1" applyProtection="1">
      <alignment horizontal="center" vertical="center"/>
      <protection locked="0"/>
    </xf>
    <xf numFmtId="0" fontId="32" fillId="0" borderId="27" xfId="0" applyFont="1" applyBorder="1" applyAlignment="1" applyProtection="1">
      <alignment horizontal="center" vertical="center"/>
      <protection locked="0"/>
    </xf>
    <xf numFmtId="0" fontId="32" fillId="0" borderId="0" xfId="0" applyFont="1" applyBorder="1" applyAlignment="1">
      <alignment horizontal="left"/>
    </xf>
    <xf numFmtId="0" fontId="35" fillId="0" borderId="0" xfId="0" applyFont="1" applyBorder="1" applyAlignment="1">
      <alignment horizontal="left" vertical="center"/>
    </xf>
    <xf numFmtId="0" fontId="32" fillId="0" borderId="0" xfId="0" applyFont="1" applyBorder="1" applyAlignment="1">
      <alignment horizontal="left" vertical="center"/>
    </xf>
    <xf numFmtId="0" fontId="36" fillId="33" borderId="45" xfId="0" applyFont="1" applyFill="1" applyBorder="1" applyAlignment="1">
      <alignment horizontal="center" vertical="center"/>
    </xf>
    <xf numFmtId="0" fontId="28" fillId="33" borderId="0" xfId="0" applyFont="1" applyFill="1" applyBorder="1" applyAlignment="1">
      <alignment horizontal="right" vertical="center"/>
    </xf>
    <xf numFmtId="0" fontId="37" fillId="0" borderId="0" xfId="0" applyFont="1" applyBorder="1" applyAlignment="1">
      <alignment horizontal="center" vertical="center"/>
    </xf>
    <xf numFmtId="0" fontId="38" fillId="0" borderId="12" xfId="0" applyFont="1" applyBorder="1" applyAlignment="1">
      <alignment horizontal="center" vertical="center"/>
    </xf>
    <xf numFmtId="0" fontId="38" fillId="0" borderId="11" xfId="0" applyFont="1" applyBorder="1" applyAlignment="1">
      <alignment horizontal="center" vertical="center"/>
    </xf>
    <xf numFmtId="0" fontId="3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36" fillId="0" borderId="22" xfId="0" applyFont="1" applyBorder="1" applyAlignment="1">
      <alignment horizontal="center" vertical="center"/>
    </xf>
    <xf numFmtId="0" fontId="38" fillId="33" borderId="46" xfId="0" applyFont="1" applyFill="1" applyBorder="1" applyAlignment="1">
      <alignment horizontal="distributed"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38" fillId="33" borderId="24" xfId="0" applyFont="1" applyFill="1" applyBorder="1" applyAlignment="1">
      <alignment horizontal="center" vertical="center"/>
    </xf>
    <xf numFmtId="0" fontId="38" fillId="33" borderId="25" xfId="0" applyFont="1" applyFill="1" applyBorder="1" applyAlignment="1">
      <alignment horizontal="center" vertical="center"/>
    </xf>
    <xf numFmtId="0" fontId="29" fillId="0" borderId="47" xfId="0" applyFont="1" applyBorder="1" applyAlignment="1">
      <alignment horizontal="distributed" vertical="center"/>
    </xf>
    <xf numFmtId="0" fontId="35" fillId="0" borderId="48" xfId="0" applyFont="1" applyBorder="1" applyAlignment="1">
      <alignment horizontal="center" vertical="center"/>
    </xf>
    <xf numFmtId="0" fontId="35" fillId="0" borderId="49" xfId="0" applyFont="1" applyBorder="1" applyAlignment="1">
      <alignment horizontal="center" vertical="center"/>
    </xf>
    <xf numFmtId="0" fontId="35" fillId="0" borderId="50" xfId="0" applyFont="1" applyBorder="1" applyAlignment="1">
      <alignment horizontal="center" vertical="center"/>
    </xf>
    <xf numFmtId="0" fontId="36" fillId="0" borderId="51" xfId="0" applyFont="1" applyBorder="1" applyAlignment="1">
      <alignment horizontal="center" vertical="center"/>
    </xf>
    <xf numFmtId="0" fontId="36" fillId="0" borderId="47" xfId="0" applyFont="1" applyBorder="1" applyAlignment="1">
      <alignment horizontal="center" vertical="center"/>
    </xf>
    <xf numFmtId="0" fontId="36" fillId="0" borderId="52" xfId="0" applyFont="1" applyBorder="1" applyAlignment="1">
      <alignment horizontal="center" vertical="center"/>
    </xf>
    <xf numFmtId="0" fontId="36" fillId="33" borderId="51" xfId="0" applyFont="1" applyFill="1" applyBorder="1" applyAlignment="1">
      <alignment horizontal="center" vertical="center"/>
    </xf>
    <xf numFmtId="0" fontId="36" fillId="33" borderId="47" xfId="0" applyFont="1" applyFill="1" applyBorder="1" applyAlignment="1">
      <alignment horizontal="center" vertical="center"/>
    </xf>
    <xf numFmtId="0" fontId="36" fillId="33" borderId="52" xfId="0" applyFont="1" applyFill="1" applyBorder="1" applyAlignment="1">
      <alignment horizontal="center" vertical="center"/>
    </xf>
    <xf numFmtId="0" fontId="35" fillId="0" borderId="53" xfId="0" applyFont="1" applyFill="1" applyBorder="1" applyAlignment="1">
      <alignment horizontal="center" vertical="center"/>
    </xf>
    <xf numFmtId="0" fontId="28" fillId="0" borderId="54" xfId="0" applyFont="1" applyFill="1" applyBorder="1" applyAlignment="1">
      <alignment horizontal="center" vertical="center"/>
    </xf>
    <xf numFmtId="0" fontId="28" fillId="0" borderId="55" xfId="0" applyFont="1" applyFill="1" applyBorder="1" applyAlignment="1">
      <alignment horizontal="center" vertical="center"/>
    </xf>
    <xf numFmtId="0" fontId="35" fillId="33" borderId="53" xfId="0" applyFont="1" applyFill="1" applyBorder="1" applyAlignment="1">
      <alignment horizontal="center" vertical="center"/>
    </xf>
    <xf numFmtId="0" fontId="28" fillId="33" borderId="54" xfId="0" applyFont="1" applyFill="1" applyBorder="1" applyAlignment="1">
      <alignment horizontal="center" vertical="center"/>
    </xf>
    <xf numFmtId="0" fontId="28" fillId="33" borderId="55" xfId="0" applyFont="1" applyFill="1" applyBorder="1" applyAlignment="1">
      <alignment horizontal="center" vertical="center"/>
    </xf>
    <xf numFmtId="49" fontId="8" fillId="0" borderId="0" xfId="62" applyNumberFormat="1" applyFont="1" applyAlignment="1">
      <alignment horizontal="right" vertical="center"/>
      <protection/>
    </xf>
    <xf numFmtId="0" fontId="58" fillId="0" borderId="0" xfId="62" applyFont="1" applyAlignment="1">
      <alignment horizontal="left" vertical="center"/>
      <protection/>
    </xf>
    <xf numFmtId="0" fontId="8" fillId="0" borderId="0" xfId="62" applyFont="1" applyAlignment="1">
      <alignment horizontal="center" vertical="center"/>
      <protection/>
    </xf>
    <xf numFmtId="0" fontId="100" fillId="0" borderId="0" xfId="62" applyFont="1" applyAlignment="1">
      <alignment horizontal="center" vertical="center"/>
      <protection/>
    </xf>
    <xf numFmtId="0" fontId="25" fillId="0" borderId="0"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2">
    <dxf>
      <fill>
        <patternFill>
          <bgColor indexed="15"/>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1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88</xdr:col>
      <xdr:colOff>0</xdr:colOff>
      <xdr:row>74</xdr:row>
      <xdr:rowOff>28575</xdr:rowOff>
    </xdr:from>
    <xdr:to>
      <xdr:col>92</xdr:col>
      <xdr:colOff>0</xdr:colOff>
      <xdr:row>76</xdr:row>
      <xdr:rowOff>76200</xdr:rowOff>
    </xdr:to>
    <xdr:sp>
      <xdr:nvSpPr>
        <xdr:cNvPr id="1" name="Rectangle 1"/>
        <xdr:cNvSpPr>
          <a:spLocks/>
        </xdr:cNvSpPr>
      </xdr:nvSpPr>
      <xdr:spPr>
        <a:xfrm>
          <a:off x="8372475" y="11106150"/>
          <a:ext cx="342900" cy="3143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0</xdr:colOff>
      <xdr:row>82</xdr:row>
      <xdr:rowOff>28575</xdr:rowOff>
    </xdr:from>
    <xdr:to>
      <xdr:col>92</xdr:col>
      <xdr:colOff>0</xdr:colOff>
      <xdr:row>84</xdr:row>
      <xdr:rowOff>76200</xdr:rowOff>
    </xdr:to>
    <xdr:sp>
      <xdr:nvSpPr>
        <xdr:cNvPr id="2" name="Rectangle 2"/>
        <xdr:cNvSpPr>
          <a:spLocks/>
        </xdr:cNvSpPr>
      </xdr:nvSpPr>
      <xdr:spPr>
        <a:xfrm>
          <a:off x="8372475" y="12649200"/>
          <a:ext cx="342900" cy="29527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0</xdr:colOff>
      <xdr:row>74</xdr:row>
      <xdr:rowOff>28575</xdr:rowOff>
    </xdr:from>
    <xdr:to>
      <xdr:col>92</xdr:col>
      <xdr:colOff>0</xdr:colOff>
      <xdr:row>76</xdr:row>
      <xdr:rowOff>76200</xdr:rowOff>
    </xdr:to>
    <xdr:sp>
      <xdr:nvSpPr>
        <xdr:cNvPr id="3" name="Rectangle 49"/>
        <xdr:cNvSpPr>
          <a:spLocks/>
        </xdr:cNvSpPr>
      </xdr:nvSpPr>
      <xdr:spPr>
        <a:xfrm>
          <a:off x="8372475" y="11106150"/>
          <a:ext cx="342900" cy="3143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0</xdr:colOff>
      <xdr:row>82</xdr:row>
      <xdr:rowOff>28575</xdr:rowOff>
    </xdr:from>
    <xdr:to>
      <xdr:col>92</xdr:col>
      <xdr:colOff>0</xdr:colOff>
      <xdr:row>84</xdr:row>
      <xdr:rowOff>76200</xdr:rowOff>
    </xdr:to>
    <xdr:sp>
      <xdr:nvSpPr>
        <xdr:cNvPr id="4" name="Rectangle 50"/>
        <xdr:cNvSpPr>
          <a:spLocks/>
        </xdr:cNvSpPr>
      </xdr:nvSpPr>
      <xdr:spPr>
        <a:xfrm>
          <a:off x="8372475" y="12649200"/>
          <a:ext cx="342900" cy="29527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20</xdr:row>
      <xdr:rowOff>19050</xdr:rowOff>
    </xdr:from>
    <xdr:to>
      <xdr:col>5</xdr:col>
      <xdr:colOff>38100</xdr:colOff>
      <xdr:row>22</xdr:row>
      <xdr:rowOff>142875</xdr:rowOff>
    </xdr:to>
    <xdr:grpSp>
      <xdr:nvGrpSpPr>
        <xdr:cNvPr id="5" name="Group 179"/>
        <xdr:cNvGrpSpPr>
          <a:grpSpLocks/>
        </xdr:cNvGrpSpPr>
      </xdr:nvGrpSpPr>
      <xdr:grpSpPr>
        <a:xfrm>
          <a:off x="285750" y="2943225"/>
          <a:ext cx="371475" cy="361950"/>
          <a:chOff x="291" y="1452"/>
          <a:chExt cx="39" cy="38"/>
        </a:xfrm>
        <a:solidFill>
          <a:srgbClr val="FFFFFF"/>
        </a:solidFill>
      </xdr:grpSpPr>
      <xdr:sp>
        <xdr:nvSpPr>
          <xdr:cNvPr id="6" name="Oval 174"/>
          <xdr:cNvSpPr>
            <a:spLocks/>
          </xdr:cNvSpPr>
        </xdr:nvSpPr>
        <xdr:spPr>
          <a:xfrm>
            <a:off x="291" y="1452"/>
            <a:ext cx="39" cy="38"/>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Oval 175"/>
          <xdr:cNvSpPr>
            <a:spLocks/>
          </xdr:cNvSpPr>
        </xdr:nvSpPr>
        <xdr:spPr>
          <a:xfrm>
            <a:off x="295" y="1456"/>
            <a:ext cx="31" cy="3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18</xdr:row>
      <xdr:rowOff>66675</xdr:rowOff>
    </xdr:from>
    <xdr:to>
      <xdr:col>3</xdr:col>
      <xdr:colOff>114300</xdr:colOff>
      <xdr:row>18</xdr:row>
      <xdr:rowOff>276225</xdr:rowOff>
    </xdr:to>
    <xdr:sp>
      <xdr:nvSpPr>
        <xdr:cNvPr id="1" name="Oval 22"/>
        <xdr:cNvSpPr>
          <a:spLocks/>
        </xdr:cNvSpPr>
      </xdr:nvSpPr>
      <xdr:spPr>
        <a:xfrm>
          <a:off x="400050" y="3971925"/>
          <a:ext cx="228600" cy="2095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26</xdr:col>
      <xdr:colOff>342900</xdr:colOff>
      <xdr:row>36</xdr:row>
      <xdr:rowOff>19050</xdr:rowOff>
    </xdr:from>
    <xdr:to>
      <xdr:col>26</xdr:col>
      <xdr:colOff>571500</xdr:colOff>
      <xdr:row>36</xdr:row>
      <xdr:rowOff>219075</xdr:rowOff>
    </xdr:to>
    <xdr:sp>
      <xdr:nvSpPr>
        <xdr:cNvPr id="2" name="Oval 22"/>
        <xdr:cNvSpPr>
          <a:spLocks/>
        </xdr:cNvSpPr>
      </xdr:nvSpPr>
      <xdr:spPr>
        <a:xfrm>
          <a:off x="4733925" y="9791700"/>
          <a:ext cx="228600" cy="2095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800100</xdr:colOff>
      <xdr:row>8</xdr:row>
      <xdr:rowOff>19050</xdr:rowOff>
    </xdr:from>
    <xdr:to>
      <xdr:col>8</xdr:col>
      <xdr:colOff>857250</xdr:colOff>
      <xdr:row>9</xdr:row>
      <xdr:rowOff>0</xdr:rowOff>
    </xdr:to>
    <xdr:sp>
      <xdr:nvSpPr>
        <xdr:cNvPr id="1" name="AutoShape 1"/>
        <xdr:cNvSpPr>
          <a:spLocks/>
        </xdr:cNvSpPr>
      </xdr:nvSpPr>
      <xdr:spPr>
        <a:xfrm>
          <a:off x="2819400" y="1304925"/>
          <a:ext cx="57150" cy="171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8</xdr:row>
      <xdr:rowOff>19050</xdr:rowOff>
    </xdr:from>
    <xdr:to>
      <xdr:col>13</xdr:col>
      <xdr:colOff>361950</xdr:colOff>
      <xdr:row>8</xdr:row>
      <xdr:rowOff>180975</xdr:rowOff>
    </xdr:to>
    <xdr:sp>
      <xdr:nvSpPr>
        <xdr:cNvPr id="2" name="AutoShape 2"/>
        <xdr:cNvSpPr>
          <a:spLocks/>
        </xdr:cNvSpPr>
      </xdr:nvSpPr>
      <xdr:spPr>
        <a:xfrm>
          <a:off x="4219575" y="1304925"/>
          <a:ext cx="76200" cy="161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27</xdr:row>
      <xdr:rowOff>28575</xdr:rowOff>
    </xdr:from>
    <xdr:to>
      <xdr:col>5</xdr:col>
      <xdr:colOff>228600</xdr:colOff>
      <xdr:row>28</xdr:row>
      <xdr:rowOff>9525</xdr:rowOff>
    </xdr:to>
    <xdr:sp>
      <xdr:nvSpPr>
        <xdr:cNvPr id="1" name="フローチャート: 結合子 1"/>
        <xdr:cNvSpPr>
          <a:spLocks/>
        </xdr:cNvSpPr>
      </xdr:nvSpPr>
      <xdr:spPr>
        <a:xfrm>
          <a:off x="1143000" y="5867400"/>
          <a:ext cx="219075" cy="17145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27</xdr:row>
      <xdr:rowOff>19050</xdr:rowOff>
    </xdr:from>
    <xdr:to>
      <xdr:col>21</xdr:col>
      <xdr:colOff>238125</xdr:colOff>
      <xdr:row>28</xdr:row>
      <xdr:rowOff>0</xdr:rowOff>
    </xdr:to>
    <xdr:sp>
      <xdr:nvSpPr>
        <xdr:cNvPr id="2" name="フローチャート: 結合子 2"/>
        <xdr:cNvSpPr>
          <a:spLocks/>
        </xdr:cNvSpPr>
      </xdr:nvSpPr>
      <xdr:spPr>
        <a:xfrm>
          <a:off x="4724400" y="5857875"/>
          <a:ext cx="219075" cy="17145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6</xdr:row>
      <xdr:rowOff>133350</xdr:rowOff>
    </xdr:from>
    <xdr:to>
      <xdr:col>9</xdr:col>
      <xdr:colOff>381000</xdr:colOff>
      <xdr:row>22</xdr:row>
      <xdr:rowOff>123825</xdr:rowOff>
    </xdr:to>
    <xdr:pic>
      <xdr:nvPicPr>
        <xdr:cNvPr id="1" name="Picture 1" descr="選手資格証明書－ページ設定"/>
        <xdr:cNvPicPr preferRelativeResize="1">
          <a:picLocks noChangeAspect="1"/>
        </xdr:cNvPicPr>
      </xdr:nvPicPr>
      <xdr:blipFill>
        <a:blip r:embed="rId1"/>
        <a:stretch>
          <a:fillRect/>
        </a:stretch>
      </xdr:blipFill>
      <xdr:spPr>
        <a:xfrm>
          <a:off x="1323975" y="1295400"/>
          <a:ext cx="3724275" cy="2886075"/>
        </a:xfrm>
        <a:prstGeom prst="rect">
          <a:avLst/>
        </a:prstGeom>
        <a:noFill/>
        <a:ln w="9525" cmpd="sng">
          <a:noFill/>
        </a:ln>
      </xdr:spPr>
    </xdr:pic>
    <xdr:clientData/>
  </xdr:twoCellAnchor>
  <xdr:twoCellAnchor>
    <xdr:from>
      <xdr:col>4</xdr:col>
      <xdr:colOff>409575</xdr:colOff>
      <xdr:row>5</xdr:row>
      <xdr:rowOff>152400</xdr:rowOff>
    </xdr:from>
    <xdr:to>
      <xdr:col>5</xdr:col>
      <xdr:colOff>295275</xdr:colOff>
      <xdr:row>13</xdr:row>
      <xdr:rowOff>133350</xdr:rowOff>
    </xdr:to>
    <xdr:sp>
      <xdr:nvSpPr>
        <xdr:cNvPr id="2" name="Line 2"/>
        <xdr:cNvSpPr>
          <a:spLocks/>
        </xdr:cNvSpPr>
      </xdr:nvSpPr>
      <xdr:spPr>
        <a:xfrm>
          <a:off x="2219325" y="1152525"/>
          <a:ext cx="457200" cy="1409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5</xdr:row>
      <xdr:rowOff>142875</xdr:rowOff>
    </xdr:from>
    <xdr:to>
      <xdr:col>6</xdr:col>
      <xdr:colOff>523875</xdr:colOff>
      <xdr:row>17</xdr:row>
      <xdr:rowOff>9525</xdr:rowOff>
    </xdr:to>
    <xdr:sp>
      <xdr:nvSpPr>
        <xdr:cNvPr id="3" name="Line 3"/>
        <xdr:cNvSpPr>
          <a:spLocks/>
        </xdr:cNvSpPr>
      </xdr:nvSpPr>
      <xdr:spPr>
        <a:xfrm flipH="1">
          <a:off x="2943225" y="1143000"/>
          <a:ext cx="533400" cy="2019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atu-sensyu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お読みください"/>
      <sheetName val="選手資格証明書"/>
      <sheetName val="メンバー表"/>
      <sheetName val="アンケート①"/>
      <sheetName val="アンケート② "/>
      <sheetName val="アンケート③"/>
      <sheetName val="放送用選手名"/>
      <sheetName val="印刷前に"/>
      <sheetName val="同名中学校一覧"/>
      <sheetName val="検索用"/>
      <sheetName val="名前定義"/>
    </sheetNames>
    <sheetDataSet>
      <sheetData sheetId="10">
        <row r="4">
          <cell r="B4" t="str">
            <v>投</v>
          </cell>
          <cell r="I4" t="str">
            <v>（ 投 ）</v>
          </cell>
          <cell r="K4" t="str">
            <v>㊨</v>
          </cell>
          <cell r="L4" t="str">
            <v>㊧</v>
          </cell>
          <cell r="N4" t="str">
            <v>◎</v>
          </cell>
        </row>
        <row r="5">
          <cell r="B5" t="str">
            <v>捕</v>
          </cell>
          <cell r="I5" t="str">
            <v>（ 捕 ）</v>
          </cell>
        </row>
        <row r="6">
          <cell r="B6" t="str">
            <v>一</v>
          </cell>
          <cell r="I6" t="str">
            <v>（ 内 ）</v>
          </cell>
          <cell r="K6" t="str">
            <v>右</v>
          </cell>
          <cell r="L6" t="str">
            <v>左</v>
          </cell>
        </row>
        <row r="7">
          <cell r="B7" t="str">
            <v>二</v>
          </cell>
          <cell r="I7" t="str">
            <v>（ 外 ）</v>
          </cell>
        </row>
        <row r="8">
          <cell r="B8" t="str">
            <v>三</v>
          </cell>
          <cell r="I8" t="str">
            <v>(    )</v>
          </cell>
        </row>
        <row r="9">
          <cell r="B9" t="str">
            <v>遊</v>
          </cell>
        </row>
        <row r="10">
          <cell r="B10" t="str">
            <v>左</v>
          </cell>
        </row>
        <row r="11">
          <cell r="B11" t="str">
            <v>中</v>
          </cell>
          <cell r="D11">
            <v>1</v>
          </cell>
        </row>
        <row r="12">
          <cell r="B12" t="str">
            <v>右</v>
          </cell>
          <cell r="D12">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Q106"/>
  <sheetViews>
    <sheetView showGridLines="0" zoomScalePageLayoutView="0" workbookViewId="0" topLeftCell="A1">
      <selection activeCell="B2" sqref="B2"/>
    </sheetView>
  </sheetViews>
  <sheetFormatPr defaultColWidth="9.00390625" defaultRowHeight="18" customHeight="1"/>
  <cols>
    <col min="1" max="1" width="1.37890625" style="136" customWidth="1"/>
    <col min="2" max="2" width="3.125" style="136" customWidth="1"/>
    <col min="3" max="3" width="9.125" style="136" customWidth="1"/>
    <col min="4" max="4" width="13.875" style="136" customWidth="1"/>
    <col min="5" max="12" width="9.125" style="136" customWidth="1"/>
    <col min="13" max="13" width="10.875" style="136" customWidth="1"/>
    <col min="14" max="14" width="3.875" style="136" customWidth="1"/>
    <col min="15" max="15" width="9.50390625" style="136" customWidth="1"/>
    <col min="16" max="16" width="4.00390625" style="136" customWidth="1"/>
    <col min="17" max="16384" width="9.00390625" style="136" customWidth="1"/>
  </cols>
  <sheetData>
    <row r="1" ht="18" customHeight="1">
      <c r="B1" s="141" t="s">
        <v>661</v>
      </c>
    </row>
    <row r="2" ht="18" customHeight="1">
      <c r="B2" s="142" t="s">
        <v>487</v>
      </c>
    </row>
    <row r="3" ht="18" customHeight="1">
      <c r="B3" s="143" t="s">
        <v>364</v>
      </c>
    </row>
    <row r="4" ht="18" customHeight="1">
      <c r="C4" s="142"/>
    </row>
    <row r="5" ht="18" customHeight="1">
      <c r="B5" s="144" t="s">
        <v>321</v>
      </c>
    </row>
    <row r="6" ht="18" customHeight="1">
      <c r="C6" s="145" t="s">
        <v>480</v>
      </c>
    </row>
    <row r="7" spans="3:6" ht="18" customHeight="1">
      <c r="C7" s="136" t="s">
        <v>315</v>
      </c>
      <c r="E7" s="146"/>
      <c r="F7" s="136" t="s">
        <v>314</v>
      </c>
    </row>
    <row r="8" spans="2:12" ht="18" customHeight="1">
      <c r="B8" s="147"/>
      <c r="C8" s="147" t="s">
        <v>327</v>
      </c>
      <c r="D8" s="148"/>
      <c r="E8" s="147"/>
      <c r="F8" s="147"/>
      <c r="G8" s="147"/>
      <c r="H8" s="147"/>
      <c r="I8" s="149"/>
      <c r="J8" s="147" t="s">
        <v>330</v>
      </c>
      <c r="K8" s="147"/>
      <c r="L8" s="147"/>
    </row>
    <row r="9" spans="4:9" ht="18" customHeight="1">
      <c r="D9" s="139"/>
      <c r="I9" s="139"/>
    </row>
    <row r="10" ht="18" customHeight="1">
      <c r="B10" s="150" t="s">
        <v>313</v>
      </c>
    </row>
    <row r="11" ht="18" customHeight="1">
      <c r="C11" s="136" t="s">
        <v>184</v>
      </c>
    </row>
    <row r="12" ht="18" customHeight="1">
      <c r="D12" s="136" t="s">
        <v>125</v>
      </c>
    </row>
    <row r="13" ht="18" customHeight="1">
      <c r="D13" s="139" t="s">
        <v>200</v>
      </c>
    </row>
    <row r="14" ht="18" customHeight="1">
      <c r="D14" s="139" t="s">
        <v>326</v>
      </c>
    </row>
    <row r="15" ht="18" customHeight="1">
      <c r="D15" s="139" t="s">
        <v>113</v>
      </c>
    </row>
    <row r="16" ht="18" customHeight="1">
      <c r="D16" s="139" t="s">
        <v>114</v>
      </c>
    </row>
    <row r="17" ht="18" customHeight="1">
      <c r="D17" s="157" t="s">
        <v>115</v>
      </c>
    </row>
    <row r="19" spans="2:3" ht="18" customHeight="1">
      <c r="B19" s="136" t="s">
        <v>165</v>
      </c>
      <c r="C19" s="136" t="s">
        <v>185</v>
      </c>
    </row>
    <row r="20" ht="18" customHeight="1">
      <c r="C20" s="71" t="s">
        <v>103</v>
      </c>
    </row>
    <row r="21" spans="3:4" ht="18" customHeight="1">
      <c r="C21" s="71"/>
      <c r="D21" s="140" t="s">
        <v>104</v>
      </c>
    </row>
    <row r="22" spans="2:3" ht="18" customHeight="1">
      <c r="B22" s="136" t="s">
        <v>166</v>
      </c>
      <c r="C22" s="136" t="s">
        <v>291</v>
      </c>
    </row>
    <row r="23" ht="18" customHeight="1">
      <c r="C23" s="71" t="s">
        <v>103</v>
      </c>
    </row>
    <row r="24" ht="18" customHeight="1">
      <c r="D24" s="140" t="s">
        <v>104</v>
      </c>
    </row>
    <row r="25" spans="3:4" ht="18" customHeight="1">
      <c r="C25" s="151" t="s">
        <v>486</v>
      </c>
      <c r="D25" s="140"/>
    </row>
    <row r="26" spans="2:17" ht="18" customHeight="1">
      <c r="B26" s="136" t="s">
        <v>167</v>
      </c>
      <c r="C26" s="136" t="s">
        <v>116</v>
      </c>
      <c r="E26" s="158"/>
      <c r="F26" s="158"/>
      <c r="G26" s="159"/>
      <c r="H26" s="159"/>
      <c r="I26" s="159"/>
      <c r="J26" s="159"/>
      <c r="K26" s="159"/>
      <c r="L26" s="159"/>
      <c r="M26" s="159"/>
      <c r="N26" s="159"/>
      <c r="O26" s="159"/>
      <c r="P26" s="159"/>
      <c r="Q26" s="159"/>
    </row>
    <row r="27" spans="2:17" ht="18" customHeight="1">
      <c r="B27" s="136" t="s">
        <v>168</v>
      </c>
      <c r="C27" s="136" t="s">
        <v>172</v>
      </c>
      <c r="E27" s="158"/>
      <c r="F27" s="158"/>
      <c r="G27" s="159"/>
      <c r="H27" s="159"/>
      <c r="I27" s="159"/>
      <c r="J27" s="159"/>
      <c r="K27" s="159"/>
      <c r="L27" s="159"/>
      <c r="M27" s="159"/>
      <c r="N27" s="159"/>
      <c r="O27" s="159"/>
      <c r="P27" s="159"/>
      <c r="Q27" s="159"/>
    </row>
    <row r="28" spans="2:17" ht="18" customHeight="1">
      <c r="B28" s="136" t="s">
        <v>186</v>
      </c>
      <c r="C28" s="136" t="s">
        <v>117</v>
      </c>
      <c r="E28" s="158"/>
      <c r="F28" s="158"/>
      <c r="G28" s="159"/>
      <c r="H28" s="159"/>
      <c r="I28" s="159"/>
      <c r="J28" s="159"/>
      <c r="K28" s="159"/>
      <c r="L28" s="159"/>
      <c r="M28" s="159"/>
      <c r="N28" s="159"/>
      <c r="O28" s="159"/>
      <c r="P28" s="159"/>
      <c r="Q28" s="159"/>
    </row>
    <row r="29" spans="4:17" ht="18" customHeight="1">
      <c r="D29" s="136" t="s">
        <v>174</v>
      </c>
      <c r="E29" s="160"/>
      <c r="F29" s="158"/>
      <c r="G29" s="159"/>
      <c r="H29" s="159"/>
      <c r="I29" s="159"/>
      <c r="J29" s="159"/>
      <c r="K29" s="159"/>
      <c r="L29" s="159"/>
      <c r="M29" s="159"/>
      <c r="N29" s="159"/>
      <c r="O29" s="159"/>
      <c r="P29" s="159"/>
      <c r="Q29" s="159"/>
    </row>
    <row r="30" spans="5:17" ht="18" customHeight="1">
      <c r="E30" s="160"/>
      <c r="F30" s="158"/>
      <c r="G30" s="159"/>
      <c r="H30" s="159"/>
      <c r="I30" s="136" t="s">
        <v>175</v>
      </c>
      <c r="J30" s="159"/>
      <c r="K30" s="159"/>
      <c r="L30" s="159"/>
      <c r="M30" s="159"/>
      <c r="N30" s="159"/>
      <c r="O30" s="159"/>
      <c r="P30" s="159"/>
      <c r="Q30" s="159"/>
    </row>
    <row r="31" spans="2:17" ht="18" customHeight="1">
      <c r="B31" s="139" t="s">
        <v>187</v>
      </c>
      <c r="C31" s="136" t="s">
        <v>277</v>
      </c>
      <c r="E31" s="158"/>
      <c r="F31" s="158"/>
      <c r="G31" s="159"/>
      <c r="H31" s="159"/>
      <c r="I31" s="159"/>
      <c r="J31" s="159"/>
      <c r="K31" s="159"/>
      <c r="L31" s="159"/>
      <c r="M31" s="159"/>
      <c r="N31" s="159"/>
      <c r="O31" s="159"/>
      <c r="P31" s="159"/>
      <c r="Q31" s="159"/>
    </row>
    <row r="32" spans="2:17" ht="18" customHeight="1">
      <c r="B32" s="139" t="s">
        <v>188</v>
      </c>
      <c r="C32" s="136" t="s">
        <v>278</v>
      </c>
      <c r="E32" s="158"/>
      <c r="F32" s="158"/>
      <c r="G32" s="159"/>
      <c r="H32" s="159"/>
      <c r="I32" s="159"/>
      <c r="J32" s="159"/>
      <c r="K32" s="159"/>
      <c r="L32" s="159"/>
      <c r="M32" s="159"/>
      <c r="N32" s="159"/>
      <c r="O32" s="159"/>
      <c r="P32" s="159"/>
      <c r="Q32" s="159"/>
    </row>
    <row r="33" spans="2:17" ht="18" customHeight="1">
      <c r="B33" s="136" t="s">
        <v>270</v>
      </c>
      <c r="C33" s="136" t="s">
        <v>271</v>
      </c>
      <c r="E33" s="158"/>
      <c r="F33" s="158"/>
      <c r="G33" s="159"/>
      <c r="H33" s="159"/>
      <c r="I33" s="142" t="s">
        <v>353</v>
      </c>
      <c r="J33" s="159"/>
      <c r="K33" s="159"/>
      <c r="L33" s="159"/>
      <c r="M33" s="159"/>
      <c r="N33" s="159"/>
      <c r="O33" s="159"/>
      <c r="P33" s="159"/>
      <c r="Q33" s="159"/>
    </row>
    <row r="34" spans="5:17" ht="18" customHeight="1">
      <c r="E34" s="158"/>
      <c r="F34" s="136" t="s">
        <v>173</v>
      </c>
      <c r="H34" s="159"/>
      <c r="I34" s="71" t="s">
        <v>146</v>
      </c>
      <c r="K34" s="159"/>
      <c r="M34" s="159"/>
      <c r="N34" s="159"/>
      <c r="O34" s="159"/>
      <c r="P34" s="159"/>
      <c r="Q34" s="159"/>
    </row>
    <row r="35" spans="5:17" ht="18" customHeight="1">
      <c r="E35" s="158"/>
      <c r="F35" s="158"/>
      <c r="G35" s="159"/>
      <c r="H35" s="159"/>
      <c r="I35" s="71" t="s">
        <v>276</v>
      </c>
      <c r="K35" s="159"/>
      <c r="L35" s="159"/>
      <c r="M35" s="159"/>
      <c r="N35" s="159"/>
      <c r="O35" s="159"/>
      <c r="P35" s="159"/>
      <c r="Q35" s="159"/>
    </row>
    <row r="36" spans="4:17" ht="18" customHeight="1">
      <c r="D36" s="136" t="s">
        <v>280</v>
      </c>
      <c r="E36" s="71"/>
      <c r="G36" s="159"/>
      <c r="H36" s="159"/>
      <c r="I36" s="159"/>
      <c r="J36" s="71"/>
      <c r="K36" s="159"/>
      <c r="L36" s="159"/>
      <c r="M36" s="159"/>
      <c r="N36" s="159"/>
      <c r="O36" s="159"/>
      <c r="P36" s="159"/>
      <c r="Q36" s="159"/>
    </row>
    <row r="37" spans="2:17" ht="18" customHeight="1">
      <c r="B37" s="139" t="s">
        <v>263</v>
      </c>
      <c r="C37" s="136" t="s">
        <v>433</v>
      </c>
      <c r="E37" s="158"/>
      <c r="F37" s="158"/>
      <c r="G37" s="159"/>
      <c r="H37" s="159"/>
      <c r="I37" s="159"/>
      <c r="J37" s="159"/>
      <c r="K37" s="159"/>
      <c r="L37" s="159"/>
      <c r="M37" s="159"/>
      <c r="N37" s="159"/>
      <c r="O37" s="159"/>
      <c r="P37" s="159"/>
      <c r="Q37" s="159"/>
    </row>
    <row r="38" spans="2:17" ht="18" customHeight="1">
      <c r="B38" s="139"/>
      <c r="D38" s="136" t="s">
        <v>481</v>
      </c>
      <c r="F38" s="158"/>
      <c r="H38" s="159"/>
      <c r="K38" s="159"/>
      <c r="L38" s="159"/>
      <c r="M38" s="159"/>
      <c r="N38" s="159"/>
      <c r="O38" s="159"/>
      <c r="P38" s="159"/>
      <c r="Q38" s="159"/>
    </row>
    <row r="39" spans="2:3" ht="18" customHeight="1">
      <c r="B39" s="136" t="s">
        <v>264</v>
      </c>
      <c r="C39" s="139" t="s">
        <v>284</v>
      </c>
    </row>
    <row r="40" ht="18" customHeight="1">
      <c r="G40" s="139" t="s">
        <v>285</v>
      </c>
    </row>
    <row r="41" spans="2:3" ht="18" customHeight="1">
      <c r="B41" s="136" t="s">
        <v>189</v>
      </c>
      <c r="C41" s="139" t="s">
        <v>118</v>
      </c>
    </row>
    <row r="42" spans="2:4" ht="18" customHeight="1">
      <c r="B42" s="139"/>
      <c r="D42" s="136" t="s">
        <v>272</v>
      </c>
    </row>
    <row r="43" spans="2:3" ht="18" customHeight="1">
      <c r="B43" s="139" t="s">
        <v>190</v>
      </c>
      <c r="C43" s="139" t="s">
        <v>119</v>
      </c>
    </row>
    <row r="44" spans="2:4" ht="18" customHeight="1">
      <c r="B44" s="139"/>
      <c r="D44" s="136" t="s">
        <v>272</v>
      </c>
    </row>
    <row r="45" spans="2:3" ht="18" customHeight="1">
      <c r="B45" s="139" t="s">
        <v>191</v>
      </c>
      <c r="C45" s="139" t="s">
        <v>120</v>
      </c>
    </row>
    <row r="46" spans="2:3" ht="18" customHeight="1">
      <c r="B46" s="139" t="s">
        <v>192</v>
      </c>
      <c r="C46" s="139" t="s">
        <v>121</v>
      </c>
    </row>
    <row r="47" spans="2:3" ht="18" customHeight="1">
      <c r="B47" s="139" t="s">
        <v>193</v>
      </c>
      <c r="C47" s="139" t="s">
        <v>122</v>
      </c>
    </row>
    <row r="48" spans="2:3" ht="18" customHeight="1">
      <c r="B48" s="139" t="s">
        <v>194</v>
      </c>
      <c r="C48" s="139" t="s">
        <v>123</v>
      </c>
    </row>
    <row r="49" spans="2:3" ht="18" customHeight="1">
      <c r="B49" s="139" t="s">
        <v>195</v>
      </c>
      <c r="C49" s="139" t="s">
        <v>124</v>
      </c>
    </row>
    <row r="50" spans="2:8" ht="18" customHeight="1">
      <c r="B50" s="139" t="s">
        <v>356</v>
      </c>
      <c r="C50" s="136" t="s">
        <v>176</v>
      </c>
      <c r="H50" s="136" t="s">
        <v>357</v>
      </c>
    </row>
    <row r="51" ht="18" customHeight="1">
      <c r="C51" s="142" t="s">
        <v>126</v>
      </c>
    </row>
    <row r="52" ht="18" customHeight="1">
      <c r="C52" s="142"/>
    </row>
    <row r="53" ht="18" customHeight="1">
      <c r="B53" s="150" t="s">
        <v>292</v>
      </c>
    </row>
    <row r="54" spans="1:3" ht="18" customHeight="1">
      <c r="A54" s="150"/>
      <c r="C54" s="136" t="s">
        <v>196</v>
      </c>
    </row>
    <row r="55" spans="1:3" ht="18" customHeight="1">
      <c r="A55" s="150"/>
      <c r="C55" s="136" t="s">
        <v>294</v>
      </c>
    </row>
    <row r="56" ht="18" customHeight="1">
      <c r="C56" s="136" t="s">
        <v>295</v>
      </c>
    </row>
    <row r="57" spans="5:8" ht="18" customHeight="1">
      <c r="E57" s="161" t="s">
        <v>293</v>
      </c>
      <c r="H57" s="139"/>
    </row>
    <row r="58" ht="18" customHeight="1">
      <c r="C58" s="136" t="s">
        <v>82</v>
      </c>
    </row>
    <row r="59" ht="18" customHeight="1">
      <c r="D59" s="139" t="s">
        <v>127</v>
      </c>
    </row>
    <row r="60" spans="3:4" ht="18" customHeight="1">
      <c r="C60" s="136" t="s">
        <v>128</v>
      </c>
      <c r="D60" s="139"/>
    </row>
    <row r="61" ht="18" customHeight="1">
      <c r="D61" s="139"/>
    </row>
    <row r="62" spans="2:4" ht="18" customHeight="1">
      <c r="B62" s="150" t="s">
        <v>170</v>
      </c>
      <c r="D62" s="136" t="s">
        <v>316</v>
      </c>
    </row>
    <row r="63" spans="2:3" ht="18" customHeight="1">
      <c r="B63" s="150"/>
      <c r="C63" s="136" t="s">
        <v>296</v>
      </c>
    </row>
    <row r="64" spans="2:3" ht="18" customHeight="1">
      <c r="B64" s="150"/>
      <c r="C64" s="136" t="s">
        <v>485</v>
      </c>
    </row>
    <row r="65" spans="2:3" ht="18" customHeight="1">
      <c r="B65" s="150"/>
      <c r="C65" s="152" t="s">
        <v>311</v>
      </c>
    </row>
    <row r="66" spans="2:6" ht="18" customHeight="1">
      <c r="B66" s="150"/>
      <c r="C66" s="70" t="s">
        <v>299</v>
      </c>
      <c r="D66" s="70"/>
      <c r="E66" s="70"/>
      <c r="F66" s="70"/>
    </row>
    <row r="67" spans="2:3" ht="18" customHeight="1">
      <c r="B67" s="150"/>
      <c r="C67" s="136" t="s">
        <v>482</v>
      </c>
    </row>
    <row r="68" ht="18" customHeight="1">
      <c r="C68" s="136" t="s">
        <v>171</v>
      </c>
    </row>
    <row r="70" ht="18" customHeight="1">
      <c r="C70" s="136" t="s">
        <v>181</v>
      </c>
    </row>
    <row r="71" ht="18" customHeight="1">
      <c r="G71" s="136" t="s">
        <v>177</v>
      </c>
    </row>
    <row r="72" ht="18" customHeight="1">
      <c r="D72" s="136" t="s">
        <v>182</v>
      </c>
    </row>
    <row r="73" ht="18" customHeight="1">
      <c r="D73" s="136" t="s">
        <v>297</v>
      </c>
    </row>
    <row r="74" ht="18" customHeight="1">
      <c r="C74" s="136" t="s">
        <v>300</v>
      </c>
    </row>
    <row r="76" ht="18" customHeight="1">
      <c r="B76" s="150" t="s">
        <v>301</v>
      </c>
    </row>
    <row r="77" spans="1:6" ht="18" customHeight="1">
      <c r="A77" s="150"/>
      <c r="C77" s="136" t="s">
        <v>317</v>
      </c>
      <c r="E77" s="153"/>
      <c r="F77" s="136" t="s">
        <v>318</v>
      </c>
    </row>
    <row r="79" ht="18" customHeight="1">
      <c r="B79" s="150" t="s">
        <v>183</v>
      </c>
    </row>
    <row r="80" spans="3:5" ht="18" customHeight="1">
      <c r="C80" s="150" t="s">
        <v>319</v>
      </c>
      <c r="D80" s="153"/>
      <c r="E80" s="150" t="s">
        <v>320</v>
      </c>
    </row>
    <row r="81" ht="18" customHeight="1">
      <c r="C81" s="136" t="s">
        <v>129</v>
      </c>
    </row>
    <row r="82" spans="4:10" ht="18" customHeight="1">
      <c r="D82" s="136" t="s">
        <v>83</v>
      </c>
      <c r="E82" s="136" t="s">
        <v>27</v>
      </c>
      <c r="F82" s="136" t="s">
        <v>77</v>
      </c>
      <c r="G82" s="136" t="s">
        <v>78</v>
      </c>
      <c r="H82" s="136" t="s">
        <v>79</v>
      </c>
      <c r="I82" s="139" t="s">
        <v>269</v>
      </c>
      <c r="J82" s="136" t="s">
        <v>84</v>
      </c>
    </row>
    <row r="83" spans="3:9" ht="18" customHeight="1">
      <c r="C83" s="154" t="s">
        <v>322</v>
      </c>
      <c r="I83" s="139"/>
    </row>
    <row r="84" spans="3:9" ht="18" customHeight="1">
      <c r="C84" s="154"/>
      <c r="I84" s="139"/>
    </row>
    <row r="85" ht="18" customHeight="1">
      <c r="C85" s="91" t="s">
        <v>483</v>
      </c>
    </row>
    <row r="86" spans="3:4" ht="18" customHeight="1">
      <c r="C86" s="91"/>
      <c r="D86" s="155" t="s">
        <v>304</v>
      </c>
    </row>
    <row r="87" spans="3:9" ht="18" customHeight="1">
      <c r="C87" s="136" t="s">
        <v>179</v>
      </c>
      <c r="I87" s="136" t="s">
        <v>302</v>
      </c>
    </row>
    <row r="88" ht="18" customHeight="1">
      <c r="E88" s="136" t="s">
        <v>180</v>
      </c>
    </row>
    <row r="89" ht="18" customHeight="1">
      <c r="D89" s="136" t="s">
        <v>86</v>
      </c>
    </row>
    <row r="90" ht="18" customHeight="1">
      <c r="C90" s="136" t="s">
        <v>484</v>
      </c>
    </row>
    <row r="91" ht="18" customHeight="1">
      <c r="C91" s="139" t="s">
        <v>303</v>
      </c>
    </row>
    <row r="95" spans="2:3" ht="18" customHeight="1">
      <c r="B95" s="136" t="s">
        <v>147</v>
      </c>
      <c r="C95" s="136" t="s">
        <v>140</v>
      </c>
    </row>
    <row r="96" spans="4:7" ht="18" customHeight="1">
      <c r="D96" s="136" t="s">
        <v>141</v>
      </c>
      <c r="G96" s="136" t="s">
        <v>142</v>
      </c>
    </row>
    <row r="98" ht="18" customHeight="1">
      <c r="D98" s="136" t="s">
        <v>143</v>
      </c>
    </row>
    <row r="99" ht="18" customHeight="1">
      <c r="D99" s="136" t="s">
        <v>144</v>
      </c>
    </row>
    <row r="101" spans="2:3" ht="18" customHeight="1">
      <c r="B101" s="136" t="s">
        <v>147</v>
      </c>
      <c r="C101" s="136" t="s">
        <v>152</v>
      </c>
    </row>
    <row r="102" ht="18" customHeight="1">
      <c r="D102" s="136" t="s">
        <v>153</v>
      </c>
    </row>
    <row r="104" ht="18" customHeight="1">
      <c r="B104" s="142" t="s">
        <v>328</v>
      </c>
    </row>
    <row r="105" ht="18" customHeight="1">
      <c r="B105" s="156"/>
    </row>
    <row r="106" ht="18" customHeight="1">
      <c r="B106" s="156" t="s">
        <v>557</v>
      </c>
    </row>
  </sheetData>
  <sheetProtection/>
  <printOptions/>
  <pageMargins left="0" right="0" top="0.1968503937007874" bottom="0.1968503937007874" header="0.5118110236220472" footer="0.5118110236220472"/>
  <pageSetup horizontalDpi="360" verticalDpi="360" orientation="portrait" paperSize="9" scale="92" r:id="rId1"/>
</worksheet>
</file>

<file path=xl/worksheets/sheet10.xml><?xml version="1.0" encoding="utf-8"?>
<worksheet xmlns="http://schemas.openxmlformats.org/spreadsheetml/2006/main" xmlns:r="http://schemas.openxmlformats.org/officeDocument/2006/relationships">
  <dimension ref="B1:D22"/>
  <sheetViews>
    <sheetView zoomScalePageLayoutView="0" workbookViewId="0" topLeftCell="A1">
      <selection activeCell="K21" sqref="K21"/>
    </sheetView>
  </sheetViews>
  <sheetFormatPr defaultColWidth="9.00390625" defaultRowHeight="13.5"/>
  <cols>
    <col min="3" max="3" width="10.125" style="54" customWidth="1"/>
    <col min="4" max="4" width="9.875" style="54" customWidth="1"/>
  </cols>
  <sheetData>
    <row r="1" ht="12.75">
      <c r="B1" t="s">
        <v>312</v>
      </c>
    </row>
    <row r="2" spans="2:4" ht="12.75">
      <c r="B2" t="s">
        <v>47</v>
      </c>
      <c r="C2" s="54" t="s">
        <v>307</v>
      </c>
      <c r="D2" s="54" t="s">
        <v>306</v>
      </c>
    </row>
    <row r="3" spans="2:4" ht="12.75">
      <c r="B3" s="57">
        <v>1</v>
      </c>
      <c r="C3" s="59"/>
      <c r="D3" s="59" t="s">
        <v>133</v>
      </c>
    </row>
    <row r="4" spans="2:4" ht="12.75">
      <c r="B4" s="57">
        <v>2</v>
      </c>
      <c r="C4" s="59"/>
      <c r="D4" s="59" t="s">
        <v>308</v>
      </c>
    </row>
    <row r="5" spans="2:4" ht="12.75">
      <c r="B5" s="57">
        <v>3</v>
      </c>
      <c r="C5" s="59"/>
      <c r="D5" s="59" t="s">
        <v>135</v>
      </c>
    </row>
    <row r="6" spans="2:4" ht="12.75">
      <c r="B6" s="57">
        <v>4</v>
      </c>
      <c r="C6" s="59"/>
      <c r="D6" s="59" t="s">
        <v>135</v>
      </c>
    </row>
    <row r="7" spans="2:4" ht="12.75">
      <c r="B7" s="57">
        <v>5</v>
      </c>
      <c r="C7" s="59"/>
      <c r="D7" s="59" t="s">
        <v>135</v>
      </c>
    </row>
    <row r="8" spans="2:4" ht="12.75">
      <c r="B8" s="57">
        <v>6</v>
      </c>
      <c r="C8" s="59"/>
      <c r="D8" s="59" t="s">
        <v>135</v>
      </c>
    </row>
    <row r="9" spans="2:4" ht="12.75">
      <c r="B9" s="57">
        <v>7</v>
      </c>
      <c r="C9" s="59"/>
      <c r="D9" s="59" t="s">
        <v>309</v>
      </c>
    </row>
    <row r="10" spans="2:4" ht="12.75">
      <c r="B10" s="57">
        <v>8</v>
      </c>
      <c r="C10" s="59"/>
      <c r="D10" s="59" t="s">
        <v>309</v>
      </c>
    </row>
    <row r="11" spans="2:4" ht="12.75">
      <c r="B11" s="57">
        <v>9</v>
      </c>
      <c r="C11" s="59"/>
      <c r="D11" s="59" t="s">
        <v>309</v>
      </c>
    </row>
    <row r="12" spans="2:4" ht="12.75">
      <c r="B12" s="57">
        <f>'選手資格証明書'!$B33</f>
        <v>10</v>
      </c>
      <c r="C12" s="59" t="str">
        <f>'選手資格証明書'!$B35</f>
        <v>（ 内 ）</v>
      </c>
      <c r="D12" s="59" t="str">
        <f>MID(C12,3,1)</f>
        <v>内</v>
      </c>
    </row>
    <row r="13" spans="2:4" ht="12.75">
      <c r="B13" s="57">
        <f>'選手資格証明書'!$B36</f>
        <v>11</v>
      </c>
      <c r="C13" s="59" t="str">
        <f>'選手資格証明書'!$B38</f>
        <v>（ 内 ）</v>
      </c>
      <c r="D13" s="59" t="str">
        <f aca="true" t="shared" si="0" ref="D13:D22">MID(C13,3,1)</f>
        <v>内</v>
      </c>
    </row>
    <row r="14" spans="2:4" ht="12.75">
      <c r="B14" s="57">
        <f>'選手資格証明書'!$B39</f>
        <v>12</v>
      </c>
      <c r="C14" s="59" t="str">
        <f>'選手資格証明書'!$B41</f>
        <v>（ 投 ）</v>
      </c>
      <c r="D14" s="59" t="str">
        <f t="shared" si="0"/>
        <v>投</v>
      </c>
    </row>
    <row r="15" spans="2:4" ht="12.75">
      <c r="B15" s="57">
        <f>'選手資格証明書'!$B42</f>
        <v>13</v>
      </c>
      <c r="C15" s="59" t="str">
        <f>'選手資格証明書'!$B44</f>
        <v>（ 投 ）</v>
      </c>
      <c r="D15" s="59" t="str">
        <f t="shared" si="0"/>
        <v>投</v>
      </c>
    </row>
    <row r="16" spans="2:4" ht="12.75">
      <c r="B16" s="57">
        <f>'選手資格証明書'!$B45</f>
        <v>14</v>
      </c>
      <c r="C16" s="59" t="str">
        <f>'選手資格証明書'!$B47</f>
        <v>（ 捕 ）</v>
      </c>
      <c r="D16" s="59" t="str">
        <f t="shared" si="0"/>
        <v>捕</v>
      </c>
    </row>
    <row r="17" spans="2:4" ht="12.75">
      <c r="B17" s="57">
        <f>'選手資格証明書'!$B48</f>
        <v>15</v>
      </c>
      <c r="C17" s="59" t="str">
        <f>'選手資格証明書'!$B50</f>
        <v>（ 捕 ）</v>
      </c>
      <c r="D17" s="59" t="str">
        <f t="shared" si="0"/>
        <v>捕</v>
      </c>
    </row>
    <row r="18" spans="2:4" ht="12.75">
      <c r="B18" s="57">
        <f>'選手資格証明書'!$B51</f>
        <v>16</v>
      </c>
      <c r="C18" s="59" t="str">
        <f>'選手資格証明書'!$B53</f>
        <v>（ 投 ）</v>
      </c>
      <c r="D18" s="59" t="str">
        <f t="shared" si="0"/>
        <v>投</v>
      </c>
    </row>
    <row r="19" spans="2:4" ht="12.75">
      <c r="B19" s="57">
        <f>'選手資格証明書'!$B54</f>
        <v>17</v>
      </c>
      <c r="C19" s="59" t="str">
        <f>'選手資格証明書'!$B56</f>
        <v>（ 内 ）</v>
      </c>
      <c r="D19" s="59" t="str">
        <f t="shared" si="0"/>
        <v>内</v>
      </c>
    </row>
    <row r="20" spans="2:4" ht="12.75">
      <c r="B20" s="57">
        <f>'選手資格証明書'!$B57</f>
        <v>18</v>
      </c>
      <c r="C20" s="59" t="str">
        <f>'選手資格証明書'!$B59</f>
        <v>（ 外 ）</v>
      </c>
      <c r="D20" s="59" t="str">
        <f t="shared" si="0"/>
        <v>外</v>
      </c>
    </row>
    <row r="21" spans="2:4" ht="12.75">
      <c r="B21" s="57">
        <f>'選手資格証明書'!$B60</f>
        <v>19</v>
      </c>
      <c r="C21" s="59" t="str">
        <f>'選手資格証明書'!$B62</f>
        <v>（ 外 ）</v>
      </c>
      <c r="D21" s="59" t="str">
        <f t="shared" si="0"/>
        <v>外</v>
      </c>
    </row>
    <row r="22" spans="2:4" ht="12.75">
      <c r="B22" s="57">
        <f>'選手資格証明書'!$B63</f>
        <v>20</v>
      </c>
      <c r="C22" s="59" t="str">
        <f>'選手資格証明書'!$B65</f>
        <v>（ 投 ）</v>
      </c>
      <c r="D22" s="59" t="str">
        <f t="shared" si="0"/>
        <v>投</v>
      </c>
    </row>
  </sheetData>
  <sheetProtection password="CEDD" sheet="1" objects="1" scenarios="1"/>
  <printOptions/>
  <pageMargins left="0.787" right="0.787" top="0.984" bottom="0.984"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B1:P12"/>
  <sheetViews>
    <sheetView zoomScalePageLayoutView="0" workbookViewId="0" topLeftCell="A1">
      <selection activeCell="F13" sqref="F13"/>
    </sheetView>
  </sheetViews>
  <sheetFormatPr defaultColWidth="9.00390625" defaultRowHeight="13.5"/>
  <cols>
    <col min="2" max="8" width="5.25390625" style="0" customWidth="1"/>
    <col min="9" max="9" width="6.75390625" style="0" customWidth="1"/>
    <col min="10" max="10" width="4.375" style="0" customWidth="1"/>
    <col min="11" max="11" width="5.875" style="0" customWidth="1"/>
    <col min="12" max="12" width="5.125" style="0" customWidth="1"/>
    <col min="13" max="13" width="5.625" style="0" customWidth="1"/>
    <col min="14" max="14" width="6.50390625" style="0" customWidth="1"/>
    <col min="15" max="15" width="3.625" style="0" customWidth="1"/>
    <col min="16" max="16" width="6.75390625" style="0" customWidth="1"/>
  </cols>
  <sheetData>
    <row r="1" ht="12.75">
      <c r="B1" t="s">
        <v>139</v>
      </c>
    </row>
    <row r="2" spans="2:16" ht="12.75">
      <c r="B2" s="57" t="s">
        <v>269</v>
      </c>
      <c r="D2" s="57" t="s">
        <v>64</v>
      </c>
      <c r="F2" s="57" t="s">
        <v>268</v>
      </c>
      <c r="H2" s="57" t="s">
        <v>267</v>
      </c>
      <c r="I2" s="57" t="s">
        <v>266</v>
      </c>
      <c r="K2" s="57" t="s">
        <v>70</v>
      </c>
      <c r="L2" s="57" t="s">
        <v>85</v>
      </c>
      <c r="N2" t="s">
        <v>281</v>
      </c>
      <c r="P2" s="57" t="s">
        <v>286</v>
      </c>
    </row>
    <row r="3" ht="12.75">
      <c r="B3" s="50"/>
    </row>
    <row r="4" spans="2:16" ht="15.75">
      <c r="B4" s="50" t="s">
        <v>133</v>
      </c>
      <c r="D4" s="50" t="s">
        <v>133</v>
      </c>
      <c r="F4" t="s">
        <v>70</v>
      </c>
      <c r="H4" s="53" t="s">
        <v>145</v>
      </c>
      <c r="I4" s="50" t="s">
        <v>148</v>
      </c>
      <c r="K4" s="53" t="s">
        <v>145</v>
      </c>
      <c r="L4" s="53" t="s">
        <v>137</v>
      </c>
      <c r="N4" t="s">
        <v>282</v>
      </c>
      <c r="P4" t="s">
        <v>287</v>
      </c>
    </row>
    <row r="5" spans="2:9" ht="15.75">
      <c r="B5" s="50" t="s">
        <v>56</v>
      </c>
      <c r="D5" s="50" t="s">
        <v>56</v>
      </c>
      <c r="F5" t="s">
        <v>85</v>
      </c>
      <c r="H5" s="53" t="s">
        <v>137</v>
      </c>
      <c r="I5" s="50" t="s">
        <v>149</v>
      </c>
    </row>
    <row r="6" spans="2:12" ht="12.75">
      <c r="B6" s="50" t="s">
        <v>57</v>
      </c>
      <c r="D6" t="s">
        <v>135</v>
      </c>
      <c r="F6" t="s">
        <v>138</v>
      </c>
      <c r="I6" t="s">
        <v>150</v>
      </c>
      <c r="K6" t="s">
        <v>70</v>
      </c>
      <c r="L6" t="s">
        <v>85</v>
      </c>
    </row>
    <row r="7" spans="2:9" ht="12.75">
      <c r="B7" s="52" t="s">
        <v>58</v>
      </c>
      <c r="D7" t="s">
        <v>136</v>
      </c>
      <c r="H7" t="s">
        <v>70</v>
      </c>
      <c r="I7" t="s">
        <v>151</v>
      </c>
    </row>
    <row r="8" spans="2:9" ht="12.75">
      <c r="B8" s="52" t="s">
        <v>59</v>
      </c>
      <c r="H8" t="s">
        <v>85</v>
      </c>
      <c r="I8" s="54" t="s">
        <v>158</v>
      </c>
    </row>
    <row r="9" ht="12.75">
      <c r="B9" s="52" t="s">
        <v>134</v>
      </c>
    </row>
    <row r="10" spans="2:4" ht="12.75">
      <c r="B10" s="52" t="s">
        <v>85</v>
      </c>
      <c r="D10" t="s">
        <v>332</v>
      </c>
    </row>
    <row r="11" spans="2:4" ht="12.75">
      <c r="B11" s="52" t="s">
        <v>62</v>
      </c>
      <c r="D11">
        <v>1</v>
      </c>
    </row>
    <row r="12" spans="2:4" ht="12.75">
      <c r="B12" s="52" t="s">
        <v>70</v>
      </c>
      <c r="D12">
        <v>3</v>
      </c>
    </row>
  </sheetData>
  <sheetProtection/>
  <printOptions/>
  <pageMargins left="0.787" right="0.787" top="0.984" bottom="0.984" header="0.512" footer="0.512"/>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sheetPr>
    <tabColor indexed="18"/>
  </sheetPr>
  <dimension ref="A1:CU97"/>
  <sheetViews>
    <sheetView tabSelected="1" zoomScalePageLayoutView="0" workbookViewId="0" topLeftCell="A1">
      <pane xSplit="1" ySplit="5" topLeftCell="B46" activePane="bottomRight" state="frozen"/>
      <selection pane="topLeft" activeCell="A1" sqref="A1"/>
      <selection pane="topRight" activeCell="B1" sqref="B1"/>
      <selection pane="bottomLeft" activeCell="A6" sqref="A6"/>
      <selection pane="bottomRight" activeCell="AS71" sqref="AS71"/>
    </sheetView>
  </sheetViews>
  <sheetFormatPr defaultColWidth="9.00390625" defaultRowHeight="13.5"/>
  <cols>
    <col min="1" max="1" width="3.125" style="6" customWidth="1"/>
    <col min="2" max="38" width="1.25" style="6" customWidth="1"/>
    <col min="39" max="39" width="0.74609375" style="6" customWidth="1"/>
    <col min="40" max="42" width="1.25" style="6" customWidth="1"/>
    <col min="43" max="43" width="0.74609375" style="6" customWidth="1"/>
    <col min="44" max="46" width="1.25" style="6" customWidth="1"/>
    <col min="47" max="47" width="0.74609375" style="6" customWidth="1"/>
    <col min="48" max="85" width="1.25" style="6" customWidth="1"/>
    <col min="86" max="86" width="0.74609375" style="6" customWidth="1"/>
    <col min="87" max="90" width="1.25" style="6" customWidth="1"/>
    <col min="91" max="91" width="0.74609375" style="6" customWidth="1"/>
    <col min="92" max="94" width="1.25" style="6" customWidth="1"/>
    <col min="95" max="95" width="0.74609375" style="6" customWidth="1"/>
    <col min="96" max="96" width="1.25" style="6" customWidth="1"/>
    <col min="97" max="97" width="1.00390625" style="6" customWidth="1"/>
    <col min="98" max="98" width="3.125" style="6" customWidth="1"/>
    <col min="99" max="16384" width="9.00390625" style="6" customWidth="1"/>
  </cols>
  <sheetData>
    <row r="1" spans="2:49" ht="13.5">
      <c r="B1" s="314" t="s">
        <v>67</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W1" s="58"/>
    </row>
    <row r="2" spans="2:84" ht="10.5" customHeight="1">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U2" s="316" t="str">
        <f>M76</f>
        <v>神奈川県立関東総合高等学校</v>
      </c>
      <c r="AV2" s="316"/>
      <c r="AW2" s="316"/>
      <c r="AX2" s="316"/>
      <c r="AY2" s="316"/>
      <c r="AZ2" s="316"/>
      <c r="BA2" s="316"/>
      <c r="BB2" s="316"/>
      <c r="BC2" s="316"/>
      <c r="BD2" s="316"/>
      <c r="BE2" s="316"/>
      <c r="BF2" s="316"/>
      <c r="BG2" s="316"/>
      <c r="BH2" s="316"/>
      <c r="BI2" s="316"/>
      <c r="BJ2" s="316"/>
      <c r="BK2" s="316"/>
      <c r="BL2" s="316"/>
      <c r="BM2" s="316"/>
      <c r="BN2" s="316"/>
      <c r="BO2" s="316"/>
      <c r="BP2" s="316"/>
      <c r="BQ2" s="316"/>
      <c r="BR2" s="316"/>
      <c r="BS2" s="316"/>
      <c r="BT2" s="316"/>
      <c r="BU2" s="316"/>
      <c r="BV2" s="316"/>
      <c r="BW2" s="316"/>
      <c r="BX2" s="316"/>
      <c r="BY2" s="316"/>
      <c r="BZ2" s="316"/>
      <c r="CA2" s="316"/>
      <c r="CB2" s="316"/>
      <c r="CC2" s="316"/>
      <c r="CD2" s="7"/>
      <c r="CE2" s="8"/>
      <c r="CF2" s="8"/>
    </row>
    <row r="3" spans="2:84" ht="14.25" customHeight="1">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M3" s="288" t="s">
        <v>76</v>
      </c>
      <c r="AN3" s="288"/>
      <c r="AO3" s="288"/>
      <c r="AP3" s="288"/>
      <c r="AQ3" s="288"/>
      <c r="AR3" s="288"/>
      <c r="AU3" s="317"/>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8"/>
      <c r="CE3" s="8"/>
      <c r="CF3" s="8"/>
    </row>
    <row r="4" spans="1:98" ht="13.5" customHeight="1">
      <c r="A4" s="327" t="s">
        <v>87</v>
      </c>
      <c r="B4" s="329" t="s">
        <v>47</v>
      </c>
      <c r="C4" s="329"/>
      <c r="D4" s="329"/>
      <c r="E4" s="329"/>
      <c r="F4" s="329"/>
      <c r="G4" s="10"/>
      <c r="H4" s="11"/>
      <c r="I4" s="299" t="s">
        <v>105</v>
      </c>
      <c r="J4" s="299"/>
      <c r="K4" s="299"/>
      <c r="L4" s="299"/>
      <c r="M4" s="299"/>
      <c r="N4" s="299"/>
      <c r="O4" s="299"/>
      <c r="P4" s="299"/>
      <c r="Q4" s="299"/>
      <c r="R4" s="299"/>
      <c r="S4" s="299"/>
      <c r="T4" s="299"/>
      <c r="U4" s="299"/>
      <c r="V4" s="299"/>
      <c r="W4" s="299"/>
      <c r="X4" s="11"/>
      <c r="Y4" s="12"/>
      <c r="Z4" s="321" t="s">
        <v>27</v>
      </c>
      <c r="AA4" s="330"/>
      <c r="AB4" s="330"/>
      <c r="AC4" s="330"/>
      <c r="AD4" s="318" t="s">
        <v>88</v>
      </c>
      <c r="AE4" s="319"/>
      <c r="AF4" s="319"/>
      <c r="AG4" s="319"/>
      <c r="AH4" s="319"/>
      <c r="AI4" s="319"/>
      <c r="AJ4" s="319"/>
      <c r="AK4" s="319"/>
      <c r="AL4" s="319"/>
      <c r="AM4" s="319"/>
      <c r="AN4" s="319"/>
      <c r="AO4" s="319"/>
      <c r="AP4" s="319"/>
      <c r="AQ4" s="319"/>
      <c r="AR4" s="320"/>
      <c r="AS4" s="318" t="s">
        <v>89</v>
      </c>
      <c r="AT4" s="319"/>
      <c r="AU4" s="319"/>
      <c r="AV4" s="319"/>
      <c r="AW4" s="319"/>
      <c r="AX4" s="319"/>
      <c r="AY4" s="319"/>
      <c r="AZ4" s="319"/>
      <c r="BA4" s="319"/>
      <c r="BB4" s="320"/>
      <c r="BC4" s="318" t="s">
        <v>68</v>
      </c>
      <c r="BD4" s="319"/>
      <c r="BE4" s="319"/>
      <c r="BF4" s="319"/>
      <c r="BG4" s="319"/>
      <c r="BH4" s="320"/>
      <c r="BI4" s="318" t="s">
        <v>69</v>
      </c>
      <c r="BJ4" s="319"/>
      <c r="BK4" s="319"/>
      <c r="BL4" s="319"/>
      <c r="BM4" s="319"/>
      <c r="BN4" s="320"/>
      <c r="BO4" s="318" t="s">
        <v>54</v>
      </c>
      <c r="BP4" s="319"/>
      <c r="BQ4" s="319"/>
      <c r="BR4" s="319"/>
      <c r="BS4" s="319"/>
      <c r="BT4" s="319"/>
      <c r="BU4" s="319" t="s">
        <v>265</v>
      </c>
      <c r="BV4" s="319"/>
      <c r="BW4" s="319"/>
      <c r="BX4" s="319"/>
      <c r="BY4" s="319"/>
      <c r="BZ4" s="320"/>
      <c r="CA4" s="321" t="s">
        <v>275</v>
      </c>
      <c r="CB4" s="322"/>
      <c r="CC4" s="322"/>
      <c r="CD4" s="322"/>
      <c r="CE4" s="322"/>
      <c r="CF4" s="322"/>
      <c r="CG4" s="322"/>
      <c r="CH4" s="322"/>
      <c r="CI4" s="322"/>
      <c r="CJ4" s="322"/>
      <c r="CK4" s="322"/>
      <c r="CL4" s="322"/>
      <c r="CM4" s="322"/>
      <c r="CN4" s="322"/>
      <c r="CO4" s="322"/>
      <c r="CP4" s="322"/>
      <c r="CQ4" s="322"/>
      <c r="CR4" s="322"/>
      <c r="CS4" s="323"/>
      <c r="CT4" s="13"/>
    </row>
    <row r="5" spans="1:99" ht="13.5" customHeight="1">
      <c r="A5" s="328"/>
      <c r="B5" s="329"/>
      <c r="C5" s="329"/>
      <c r="D5" s="329"/>
      <c r="E5" s="329"/>
      <c r="F5" s="329"/>
      <c r="G5" s="14"/>
      <c r="H5" s="15"/>
      <c r="I5" s="284" t="s">
        <v>273</v>
      </c>
      <c r="J5" s="284"/>
      <c r="K5" s="284"/>
      <c r="L5" s="284"/>
      <c r="M5" s="284"/>
      <c r="N5" s="284"/>
      <c r="O5" s="284"/>
      <c r="P5" s="284"/>
      <c r="Q5" s="284"/>
      <c r="R5" s="284"/>
      <c r="S5" s="284"/>
      <c r="T5" s="284"/>
      <c r="U5" s="284"/>
      <c r="V5" s="284"/>
      <c r="W5" s="284"/>
      <c r="X5" s="15"/>
      <c r="Y5" s="16"/>
      <c r="Z5" s="331"/>
      <c r="AA5" s="332"/>
      <c r="AB5" s="332"/>
      <c r="AC5" s="332"/>
      <c r="AD5" s="333" t="s">
        <v>90</v>
      </c>
      <c r="AE5" s="334"/>
      <c r="AF5" s="334"/>
      <c r="AG5" s="334"/>
      <c r="AH5" s="334"/>
      <c r="AI5" s="334"/>
      <c r="AJ5" s="334"/>
      <c r="AK5" s="334"/>
      <c r="AL5" s="334"/>
      <c r="AM5" s="334"/>
      <c r="AN5" s="334"/>
      <c r="AO5" s="334"/>
      <c r="AP5" s="334"/>
      <c r="AQ5" s="334"/>
      <c r="AR5" s="335"/>
      <c r="AS5" s="333" t="s">
        <v>90</v>
      </c>
      <c r="AT5" s="334"/>
      <c r="AU5" s="334"/>
      <c r="AV5" s="334"/>
      <c r="AW5" s="334"/>
      <c r="AX5" s="334"/>
      <c r="AY5" s="334"/>
      <c r="AZ5" s="334"/>
      <c r="BA5" s="334"/>
      <c r="BB5" s="335"/>
      <c r="BC5" s="333" t="s">
        <v>91</v>
      </c>
      <c r="BD5" s="334"/>
      <c r="BE5" s="334"/>
      <c r="BF5" s="334"/>
      <c r="BG5" s="334"/>
      <c r="BH5" s="335"/>
      <c r="BI5" s="333" t="s">
        <v>92</v>
      </c>
      <c r="BJ5" s="334"/>
      <c r="BK5" s="334"/>
      <c r="BL5" s="334"/>
      <c r="BM5" s="334"/>
      <c r="BN5" s="335"/>
      <c r="BO5" s="333" t="s">
        <v>274</v>
      </c>
      <c r="BP5" s="334"/>
      <c r="BQ5" s="334"/>
      <c r="BR5" s="334"/>
      <c r="BS5" s="334"/>
      <c r="BT5" s="334"/>
      <c r="BU5" s="334"/>
      <c r="BV5" s="334"/>
      <c r="BW5" s="334"/>
      <c r="BX5" s="334"/>
      <c r="BY5" s="334"/>
      <c r="BZ5" s="335"/>
      <c r="CA5" s="324"/>
      <c r="CB5" s="325"/>
      <c r="CC5" s="325"/>
      <c r="CD5" s="325"/>
      <c r="CE5" s="325"/>
      <c r="CF5" s="325"/>
      <c r="CG5" s="325"/>
      <c r="CH5" s="325"/>
      <c r="CI5" s="325"/>
      <c r="CJ5" s="325"/>
      <c r="CK5" s="325"/>
      <c r="CL5" s="325"/>
      <c r="CM5" s="325"/>
      <c r="CN5" s="325"/>
      <c r="CO5" s="325"/>
      <c r="CP5" s="325"/>
      <c r="CQ5" s="325"/>
      <c r="CR5" s="325"/>
      <c r="CS5" s="326"/>
      <c r="CT5" s="13"/>
      <c r="CU5" s="51"/>
    </row>
    <row r="6" spans="1:98" ht="10.5" customHeight="1">
      <c r="A6" s="328"/>
      <c r="B6" s="302">
        <v>1</v>
      </c>
      <c r="C6" s="302"/>
      <c r="D6" s="302"/>
      <c r="E6" s="302"/>
      <c r="F6" s="302"/>
      <c r="G6" s="221"/>
      <c r="H6" s="303" t="str">
        <f>PHONETIC(H7)</f>
        <v>ツジモト　イッペイ</v>
      </c>
      <c r="I6" s="303"/>
      <c r="J6" s="303"/>
      <c r="K6" s="303"/>
      <c r="L6" s="303"/>
      <c r="M6" s="303"/>
      <c r="N6" s="303"/>
      <c r="O6" s="303"/>
      <c r="P6" s="303"/>
      <c r="Q6" s="303"/>
      <c r="R6" s="303"/>
      <c r="S6" s="303"/>
      <c r="T6" s="303"/>
      <c r="U6" s="303"/>
      <c r="V6" s="303"/>
      <c r="W6" s="303"/>
      <c r="X6" s="303"/>
      <c r="Y6" s="222"/>
      <c r="Z6" s="304">
        <v>1</v>
      </c>
      <c r="AA6" s="285"/>
      <c r="AB6" s="285"/>
      <c r="AC6" s="285"/>
      <c r="AD6" s="291" t="s">
        <v>666</v>
      </c>
      <c r="AE6" s="292"/>
      <c r="AF6" s="292"/>
      <c r="AG6" s="292"/>
      <c r="AH6" s="292"/>
      <c r="AI6" s="305" t="s">
        <v>106</v>
      </c>
      <c r="AJ6" s="285">
        <v>6</v>
      </c>
      <c r="AK6" s="285"/>
      <c r="AL6" s="285"/>
      <c r="AM6" s="285"/>
      <c r="AN6" s="305" t="s">
        <v>106</v>
      </c>
      <c r="AO6" s="285">
        <v>1</v>
      </c>
      <c r="AP6" s="285"/>
      <c r="AQ6" s="285"/>
      <c r="AR6" s="285"/>
      <c r="AS6" s="336" t="s">
        <v>662</v>
      </c>
      <c r="AT6" s="337"/>
      <c r="AU6" s="337"/>
      <c r="AV6" s="337"/>
      <c r="AW6" s="337"/>
      <c r="AX6" s="305" t="s">
        <v>106</v>
      </c>
      <c r="AY6" s="285">
        <v>4</v>
      </c>
      <c r="AZ6" s="285"/>
      <c r="BA6" s="285"/>
      <c r="BB6" s="290"/>
      <c r="BC6" s="286">
        <v>178</v>
      </c>
      <c r="BD6" s="286"/>
      <c r="BE6" s="286"/>
      <c r="BF6" s="286"/>
      <c r="BG6" s="286"/>
      <c r="BH6" s="286"/>
      <c r="BI6" s="286">
        <v>75</v>
      </c>
      <c r="BJ6" s="286"/>
      <c r="BK6" s="286"/>
      <c r="BL6" s="286"/>
      <c r="BM6" s="286"/>
      <c r="BN6" s="286"/>
      <c r="BO6" s="338" t="s">
        <v>70</v>
      </c>
      <c r="BP6" s="287"/>
      <c r="BQ6" s="287"/>
      <c r="BR6" s="305" t="s">
        <v>397</v>
      </c>
      <c r="BS6" s="305"/>
      <c r="BT6" s="341"/>
      <c r="BU6" s="338" t="s">
        <v>70</v>
      </c>
      <c r="BV6" s="287"/>
      <c r="BW6" s="287"/>
      <c r="BX6" s="305" t="s">
        <v>397</v>
      </c>
      <c r="BY6" s="305"/>
      <c r="BZ6" s="341"/>
      <c r="CA6" s="194"/>
      <c r="CB6" s="358" t="s">
        <v>398</v>
      </c>
      <c r="CC6" s="358"/>
      <c r="CD6" s="358"/>
      <c r="CE6" s="358"/>
      <c r="CF6" s="358"/>
      <c r="CG6" s="358"/>
      <c r="CH6" s="358"/>
      <c r="CI6" s="358"/>
      <c r="CJ6" s="358"/>
      <c r="CK6" s="308" t="s">
        <v>18</v>
      </c>
      <c r="CL6" s="311"/>
      <c r="CM6" s="311"/>
      <c r="CN6" s="311"/>
      <c r="CO6" s="311"/>
      <c r="CP6" s="311"/>
      <c r="CQ6" s="311"/>
      <c r="CR6" s="278" t="s">
        <v>13</v>
      </c>
      <c r="CS6" s="27"/>
      <c r="CT6" s="344" t="s">
        <v>111</v>
      </c>
    </row>
    <row r="7" spans="1:98" ht="8.25" customHeight="1">
      <c r="A7" s="328"/>
      <c r="B7" s="302"/>
      <c r="C7" s="302"/>
      <c r="D7" s="302"/>
      <c r="E7" s="302"/>
      <c r="F7" s="302"/>
      <c r="G7" s="223"/>
      <c r="H7" s="297" t="s">
        <v>379</v>
      </c>
      <c r="I7" s="297"/>
      <c r="J7" s="297"/>
      <c r="K7" s="297"/>
      <c r="L7" s="297"/>
      <c r="M7" s="297"/>
      <c r="N7" s="297"/>
      <c r="O7" s="297"/>
      <c r="P7" s="297"/>
      <c r="Q7" s="297"/>
      <c r="R7" s="297"/>
      <c r="S7" s="297"/>
      <c r="T7" s="297"/>
      <c r="U7" s="297"/>
      <c r="V7" s="297"/>
      <c r="W7" s="297"/>
      <c r="X7" s="297"/>
      <c r="Y7" s="224"/>
      <c r="Z7" s="304"/>
      <c r="AA7" s="285"/>
      <c r="AB7" s="285"/>
      <c r="AC7" s="285"/>
      <c r="AD7" s="293"/>
      <c r="AE7" s="294"/>
      <c r="AF7" s="294"/>
      <c r="AG7" s="294"/>
      <c r="AH7" s="294"/>
      <c r="AI7" s="306"/>
      <c r="AJ7" s="285"/>
      <c r="AK7" s="285"/>
      <c r="AL7" s="285"/>
      <c r="AM7" s="285"/>
      <c r="AN7" s="306"/>
      <c r="AO7" s="285"/>
      <c r="AP7" s="285"/>
      <c r="AQ7" s="285"/>
      <c r="AR7" s="285"/>
      <c r="AS7" s="336"/>
      <c r="AT7" s="337"/>
      <c r="AU7" s="337"/>
      <c r="AV7" s="337"/>
      <c r="AW7" s="337"/>
      <c r="AX7" s="306"/>
      <c r="AY7" s="285"/>
      <c r="AZ7" s="285"/>
      <c r="BA7" s="285"/>
      <c r="BB7" s="290"/>
      <c r="BC7" s="286"/>
      <c r="BD7" s="286"/>
      <c r="BE7" s="286"/>
      <c r="BF7" s="286"/>
      <c r="BG7" s="286"/>
      <c r="BH7" s="286"/>
      <c r="BI7" s="286"/>
      <c r="BJ7" s="286"/>
      <c r="BK7" s="286"/>
      <c r="BL7" s="286"/>
      <c r="BM7" s="286"/>
      <c r="BN7" s="286"/>
      <c r="BO7" s="339"/>
      <c r="BP7" s="288"/>
      <c r="BQ7" s="288"/>
      <c r="BR7" s="306"/>
      <c r="BS7" s="306"/>
      <c r="BT7" s="342"/>
      <c r="BU7" s="339"/>
      <c r="BV7" s="288"/>
      <c r="BW7" s="288"/>
      <c r="BX7" s="306"/>
      <c r="BY7" s="306"/>
      <c r="BZ7" s="342"/>
      <c r="CA7" s="33"/>
      <c r="CB7" s="359"/>
      <c r="CC7" s="359"/>
      <c r="CD7" s="359"/>
      <c r="CE7" s="359"/>
      <c r="CF7" s="359"/>
      <c r="CG7" s="359"/>
      <c r="CH7" s="359"/>
      <c r="CI7" s="359"/>
      <c r="CJ7" s="359"/>
      <c r="CK7" s="309"/>
      <c r="CL7" s="312"/>
      <c r="CM7" s="312"/>
      <c r="CN7" s="312"/>
      <c r="CO7" s="312"/>
      <c r="CP7" s="312"/>
      <c r="CQ7" s="312"/>
      <c r="CR7" s="279"/>
      <c r="CS7" s="34"/>
      <c r="CT7" s="344"/>
    </row>
    <row r="8" spans="1:98" ht="14.25" customHeight="1">
      <c r="A8" s="328"/>
      <c r="B8" s="302"/>
      <c r="C8" s="302"/>
      <c r="D8" s="302"/>
      <c r="E8" s="302"/>
      <c r="F8" s="302"/>
      <c r="G8" s="225"/>
      <c r="H8" s="298"/>
      <c r="I8" s="298"/>
      <c r="J8" s="298"/>
      <c r="K8" s="298"/>
      <c r="L8" s="298"/>
      <c r="M8" s="298"/>
      <c r="N8" s="298"/>
      <c r="O8" s="298"/>
      <c r="P8" s="298"/>
      <c r="Q8" s="298"/>
      <c r="R8" s="298"/>
      <c r="S8" s="298"/>
      <c r="T8" s="298"/>
      <c r="U8" s="298"/>
      <c r="V8" s="298"/>
      <c r="W8" s="298"/>
      <c r="X8" s="298"/>
      <c r="Y8" s="226"/>
      <c r="Z8" s="304"/>
      <c r="AA8" s="285"/>
      <c r="AB8" s="285"/>
      <c r="AC8" s="285"/>
      <c r="AD8" s="295"/>
      <c r="AE8" s="296"/>
      <c r="AF8" s="296"/>
      <c r="AG8" s="296"/>
      <c r="AH8" s="296"/>
      <c r="AI8" s="307"/>
      <c r="AJ8" s="285"/>
      <c r="AK8" s="285"/>
      <c r="AL8" s="285"/>
      <c r="AM8" s="285"/>
      <c r="AN8" s="307"/>
      <c r="AO8" s="285"/>
      <c r="AP8" s="285"/>
      <c r="AQ8" s="285"/>
      <c r="AR8" s="285"/>
      <c r="AS8" s="336"/>
      <c r="AT8" s="337"/>
      <c r="AU8" s="337"/>
      <c r="AV8" s="337"/>
      <c r="AW8" s="337"/>
      <c r="AX8" s="307"/>
      <c r="AY8" s="285"/>
      <c r="AZ8" s="285"/>
      <c r="BA8" s="285"/>
      <c r="BB8" s="290"/>
      <c r="BC8" s="286"/>
      <c r="BD8" s="286"/>
      <c r="BE8" s="286"/>
      <c r="BF8" s="286"/>
      <c r="BG8" s="286"/>
      <c r="BH8" s="286"/>
      <c r="BI8" s="286"/>
      <c r="BJ8" s="286"/>
      <c r="BK8" s="286"/>
      <c r="BL8" s="286"/>
      <c r="BM8" s="286"/>
      <c r="BN8" s="286"/>
      <c r="BO8" s="340"/>
      <c r="BP8" s="289"/>
      <c r="BQ8" s="289"/>
      <c r="BR8" s="307"/>
      <c r="BS8" s="307"/>
      <c r="BT8" s="343"/>
      <c r="BU8" s="340"/>
      <c r="BV8" s="289"/>
      <c r="BW8" s="289"/>
      <c r="BX8" s="307"/>
      <c r="BY8" s="307"/>
      <c r="BZ8" s="343"/>
      <c r="CA8" s="43"/>
      <c r="CB8" s="360"/>
      <c r="CC8" s="360"/>
      <c r="CD8" s="360"/>
      <c r="CE8" s="360"/>
      <c r="CF8" s="360"/>
      <c r="CG8" s="360"/>
      <c r="CH8" s="360"/>
      <c r="CI8" s="360"/>
      <c r="CJ8" s="360"/>
      <c r="CK8" s="310"/>
      <c r="CL8" s="313"/>
      <c r="CM8" s="313"/>
      <c r="CN8" s="313"/>
      <c r="CO8" s="313"/>
      <c r="CP8" s="313"/>
      <c r="CQ8" s="313"/>
      <c r="CR8" s="280"/>
      <c r="CS8" s="28"/>
      <c r="CT8" s="344"/>
    </row>
    <row r="9" spans="1:98" ht="10.5" customHeight="1">
      <c r="A9" s="328"/>
      <c r="B9" s="302">
        <v>2</v>
      </c>
      <c r="C9" s="302"/>
      <c r="D9" s="302"/>
      <c r="E9" s="302"/>
      <c r="F9" s="302"/>
      <c r="G9" s="17"/>
      <c r="H9" s="303" t="str">
        <f>PHONETIC(H10)</f>
        <v>タコシマ　イチロウ</v>
      </c>
      <c r="I9" s="303"/>
      <c r="J9" s="303"/>
      <c r="K9" s="303"/>
      <c r="L9" s="303"/>
      <c r="M9" s="303"/>
      <c r="N9" s="303"/>
      <c r="O9" s="303"/>
      <c r="P9" s="303"/>
      <c r="Q9" s="303"/>
      <c r="R9" s="303"/>
      <c r="S9" s="303"/>
      <c r="T9" s="303"/>
      <c r="U9" s="303"/>
      <c r="V9" s="303"/>
      <c r="W9" s="303"/>
      <c r="X9" s="303"/>
      <c r="Y9" s="18"/>
      <c r="Z9" s="304">
        <v>2</v>
      </c>
      <c r="AA9" s="285"/>
      <c r="AB9" s="285"/>
      <c r="AC9" s="285"/>
      <c r="AD9" s="291" t="s">
        <v>667</v>
      </c>
      <c r="AE9" s="292"/>
      <c r="AF9" s="292"/>
      <c r="AG9" s="292"/>
      <c r="AH9" s="292"/>
      <c r="AI9" s="287" t="s">
        <v>106</v>
      </c>
      <c r="AJ9" s="285">
        <v>7</v>
      </c>
      <c r="AK9" s="285"/>
      <c r="AL9" s="285"/>
      <c r="AM9" s="285"/>
      <c r="AN9" s="287" t="s">
        <v>106</v>
      </c>
      <c r="AO9" s="285">
        <v>2</v>
      </c>
      <c r="AP9" s="285"/>
      <c r="AQ9" s="285"/>
      <c r="AR9" s="285"/>
      <c r="AS9" s="336" t="s">
        <v>663</v>
      </c>
      <c r="AT9" s="337"/>
      <c r="AU9" s="337"/>
      <c r="AV9" s="337"/>
      <c r="AW9" s="337"/>
      <c r="AX9" s="287" t="s">
        <v>106</v>
      </c>
      <c r="AY9" s="285">
        <v>4</v>
      </c>
      <c r="AZ9" s="285"/>
      <c r="BA9" s="285"/>
      <c r="BB9" s="290"/>
      <c r="BC9" s="286">
        <v>176</v>
      </c>
      <c r="BD9" s="286"/>
      <c r="BE9" s="286"/>
      <c r="BF9" s="286"/>
      <c r="BG9" s="286"/>
      <c r="BH9" s="286"/>
      <c r="BI9" s="286">
        <v>69</v>
      </c>
      <c r="BJ9" s="286"/>
      <c r="BK9" s="286"/>
      <c r="BL9" s="286"/>
      <c r="BM9" s="286"/>
      <c r="BN9" s="286"/>
      <c r="BO9" s="348" t="s">
        <v>399</v>
      </c>
      <c r="BP9" s="305"/>
      <c r="BQ9" s="305"/>
      <c r="BR9" s="287" t="s">
        <v>85</v>
      </c>
      <c r="BS9" s="287"/>
      <c r="BT9" s="345"/>
      <c r="BU9" s="348" t="s">
        <v>399</v>
      </c>
      <c r="BV9" s="305"/>
      <c r="BW9" s="305"/>
      <c r="BX9" s="287" t="s">
        <v>85</v>
      </c>
      <c r="BY9" s="287"/>
      <c r="BZ9" s="345"/>
      <c r="CA9" s="4"/>
      <c r="CB9" s="358" t="s">
        <v>400</v>
      </c>
      <c r="CC9" s="358"/>
      <c r="CD9" s="358"/>
      <c r="CE9" s="358"/>
      <c r="CF9" s="358"/>
      <c r="CG9" s="358"/>
      <c r="CH9" s="358"/>
      <c r="CI9" s="358"/>
      <c r="CJ9" s="358"/>
      <c r="CK9" s="308" t="s">
        <v>18</v>
      </c>
      <c r="CL9" s="311"/>
      <c r="CM9" s="311"/>
      <c r="CN9" s="311"/>
      <c r="CO9" s="311"/>
      <c r="CP9" s="311"/>
      <c r="CQ9" s="311"/>
      <c r="CR9" s="278" t="s">
        <v>13</v>
      </c>
      <c r="CS9" s="275"/>
      <c r="CT9" s="344"/>
    </row>
    <row r="10" spans="1:98" ht="8.25" customHeight="1">
      <c r="A10" s="328"/>
      <c r="B10" s="302"/>
      <c r="C10" s="302"/>
      <c r="D10" s="302"/>
      <c r="E10" s="302"/>
      <c r="F10" s="302"/>
      <c r="G10" s="20"/>
      <c r="H10" s="297" t="s">
        <v>380</v>
      </c>
      <c r="I10" s="297"/>
      <c r="J10" s="297"/>
      <c r="K10" s="297"/>
      <c r="L10" s="297"/>
      <c r="M10" s="297"/>
      <c r="N10" s="297"/>
      <c r="O10" s="297"/>
      <c r="P10" s="297"/>
      <c r="Q10" s="297"/>
      <c r="R10" s="297"/>
      <c r="S10" s="297"/>
      <c r="T10" s="297"/>
      <c r="U10" s="297"/>
      <c r="V10" s="297"/>
      <c r="W10" s="297"/>
      <c r="X10" s="297"/>
      <c r="Y10" s="21"/>
      <c r="Z10" s="304"/>
      <c r="AA10" s="285"/>
      <c r="AB10" s="285"/>
      <c r="AC10" s="285"/>
      <c r="AD10" s="293"/>
      <c r="AE10" s="294"/>
      <c r="AF10" s="294"/>
      <c r="AG10" s="294"/>
      <c r="AH10" s="294"/>
      <c r="AI10" s="288"/>
      <c r="AJ10" s="285"/>
      <c r="AK10" s="285"/>
      <c r="AL10" s="285"/>
      <c r="AM10" s="285"/>
      <c r="AN10" s="288"/>
      <c r="AO10" s="285"/>
      <c r="AP10" s="285"/>
      <c r="AQ10" s="285"/>
      <c r="AR10" s="285"/>
      <c r="AS10" s="336"/>
      <c r="AT10" s="337"/>
      <c r="AU10" s="337"/>
      <c r="AV10" s="337"/>
      <c r="AW10" s="337"/>
      <c r="AX10" s="288"/>
      <c r="AY10" s="285"/>
      <c r="AZ10" s="285"/>
      <c r="BA10" s="285"/>
      <c r="BB10" s="290"/>
      <c r="BC10" s="286"/>
      <c r="BD10" s="286"/>
      <c r="BE10" s="286"/>
      <c r="BF10" s="286"/>
      <c r="BG10" s="286"/>
      <c r="BH10" s="286"/>
      <c r="BI10" s="286"/>
      <c r="BJ10" s="286"/>
      <c r="BK10" s="286"/>
      <c r="BL10" s="286"/>
      <c r="BM10" s="286"/>
      <c r="BN10" s="286"/>
      <c r="BO10" s="349"/>
      <c r="BP10" s="306"/>
      <c r="BQ10" s="306"/>
      <c r="BR10" s="288"/>
      <c r="BS10" s="288"/>
      <c r="BT10" s="346"/>
      <c r="BU10" s="349"/>
      <c r="BV10" s="306"/>
      <c r="BW10" s="306"/>
      <c r="BX10" s="288"/>
      <c r="BY10" s="288"/>
      <c r="BZ10" s="346"/>
      <c r="CA10" s="4"/>
      <c r="CB10" s="359"/>
      <c r="CC10" s="359"/>
      <c r="CD10" s="359"/>
      <c r="CE10" s="359"/>
      <c r="CF10" s="359"/>
      <c r="CG10" s="359"/>
      <c r="CH10" s="359"/>
      <c r="CI10" s="359"/>
      <c r="CJ10" s="359"/>
      <c r="CK10" s="309"/>
      <c r="CL10" s="312"/>
      <c r="CM10" s="312"/>
      <c r="CN10" s="312"/>
      <c r="CO10" s="312"/>
      <c r="CP10" s="312"/>
      <c r="CQ10" s="312"/>
      <c r="CR10" s="279"/>
      <c r="CS10" s="276"/>
      <c r="CT10" s="344"/>
    </row>
    <row r="11" spans="1:98" ht="14.25" customHeight="1">
      <c r="A11" s="328"/>
      <c r="B11" s="302"/>
      <c r="C11" s="302"/>
      <c r="D11" s="302"/>
      <c r="E11" s="302"/>
      <c r="F11" s="302"/>
      <c r="G11" s="43"/>
      <c r="H11" s="298"/>
      <c r="I11" s="298"/>
      <c r="J11" s="298"/>
      <c r="K11" s="298"/>
      <c r="L11" s="298"/>
      <c r="M11" s="298"/>
      <c r="N11" s="298"/>
      <c r="O11" s="298"/>
      <c r="P11" s="298"/>
      <c r="Q11" s="298"/>
      <c r="R11" s="298"/>
      <c r="S11" s="298"/>
      <c r="T11" s="298"/>
      <c r="U11" s="298"/>
      <c r="V11" s="298"/>
      <c r="W11" s="298"/>
      <c r="X11" s="298"/>
      <c r="Y11" s="28"/>
      <c r="Z11" s="304"/>
      <c r="AA11" s="285"/>
      <c r="AB11" s="285"/>
      <c r="AC11" s="285"/>
      <c r="AD11" s="295"/>
      <c r="AE11" s="296"/>
      <c r="AF11" s="296"/>
      <c r="AG11" s="296"/>
      <c r="AH11" s="296"/>
      <c r="AI11" s="289"/>
      <c r="AJ11" s="285"/>
      <c r="AK11" s="285"/>
      <c r="AL11" s="285"/>
      <c r="AM11" s="285"/>
      <c r="AN11" s="289"/>
      <c r="AO11" s="285"/>
      <c r="AP11" s="285"/>
      <c r="AQ11" s="285"/>
      <c r="AR11" s="285"/>
      <c r="AS11" s="336"/>
      <c r="AT11" s="337"/>
      <c r="AU11" s="337"/>
      <c r="AV11" s="337"/>
      <c r="AW11" s="337"/>
      <c r="AX11" s="289"/>
      <c r="AY11" s="285"/>
      <c r="AZ11" s="285"/>
      <c r="BA11" s="285"/>
      <c r="BB11" s="290"/>
      <c r="BC11" s="286"/>
      <c r="BD11" s="286"/>
      <c r="BE11" s="286"/>
      <c r="BF11" s="286"/>
      <c r="BG11" s="286"/>
      <c r="BH11" s="286"/>
      <c r="BI11" s="286"/>
      <c r="BJ11" s="286"/>
      <c r="BK11" s="286"/>
      <c r="BL11" s="286"/>
      <c r="BM11" s="286"/>
      <c r="BN11" s="286"/>
      <c r="BO11" s="350"/>
      <c r="BP11" s="307"/>
      <c r="BQ11" s="307"/>
      <c r="BR11" s="289"/>
      <c r="BS11" s="289"/>
      <c r="BT11" s="347"/>
      <c r="BU11" s="350"/>
      <c r="BV11" s="307"/>
      <c r="BW11" s="307"/>
      <c r="BX11" s="289"/>
      <c r="BY11" s="289"/>
      <c r="BZ11" s="347"/>
      <c r="CA11" s="43"/>
      <c r="CB11" s="360"/>
      <c r="CC11" s="360"/>
      <c r="CD11" s="360"/>
      <c r="CE11" s="360"/>
      <c r="CF11" s="360"/>
      <c r="CG11" s="360"/>
      <c r="CH11" s="360"/>
      <c r="CI11" s="360"/>
      <c r="CJ11" s="360"/>
      <c r="CK11" s="310"/>
      <c r="CL11" s="313"/>
      <c r="CM11" s="313"/>
      <c r="CN11" s="313"/>
      <c r="CO11" s="313"/>
      <c r="CP11" s="313"/>
      <c r="CQ11" s="313"/>
      <c r="CR11" s="280"/>
      <c r="CS11" s="277"/>
      <c r="CT11" s="344"/>
    </row>
    <row r="12" spans="1:98" ht="10.5" customHeight="1">
      <c r="A12" s="328"/>
      <c r="B12" s="302">
        <v>3</v>
      </c>
      <c r="C12" s="302"/>
      <c r="D12" s="302"/>
      <c r="E12" s="302"/>
      <c r="F12" s="302"/>
      <c r="G12" s="17"/>
      <c r="H12" s="303" t="str">
        <f>PHONETIC(H13)</f>
        <v>サバエ　ヒデオ</v>
      </c>
      <c r="I12" s="303"/>
      <c r="J12" s="303"/>
      <c r="K12" s="303"/>
      <c r="L12" s="303"/>
      <c r="M12" s="303"/>
      <c r="N12" s="303"/>
      <c r="O12" s="303"/>
      <c r="P12" s="303"/>
      <c r="Q12" s="303"/>
      <c r="R12" s="303"/>
      <c r="S12" s="303"/>
      <c r="T12" s="303"/>
      <c r="U12" s="303"/>
      <c r="V12" s="303"/>
      <c r="W12" s="303"/>
      <c r="X12" s="303"/>
      <c r="Y12" s="18"/>
      <c r="Z12" s="348">
        <v>3</v>
      </c>
      <c r="AA12" s="305"/>
      <c r="AB12" s="305"/>
      <c r="AC12" s="341"/>
      <c r="AD12" s="291" t="s">
        <v>665</v>
      </c>
      <c r="AE12" s="292"/>
      <c r="AF12" s="292"/>
      <c r="AG12" s="292"/>
      <c r="AH12" s="292"/>
      <c r="AI12" s="287" t="s">
        <v>106</v>
      </c>
      <c r="AJ12" s="285">
        <v>3</v>
      </c>
      <c r="AK12" s="285"/>
      <c r="AL12" s="285"/>
      <c r="AM12" s="285"/>
      <c r="AN12" s="287" t="s">
        <v>106</v>
      </c>
      <c r="AO12" s="285">
        <v>3</v>
      </c>
      <c r="AP12" s="285"/>
      <c r="AQ12" s="285"/>
      <c r="AR12" s="285"/>
      <c r="AS12" s="336" t="s">
        <v>664</v>
      </c>
      <c r="AT12" s="337"/>
      <c r="AU12" s="337"/>
      <c r="AV12" s="337"/>
      <c r="AW12" s="337"/>
      <c r="AX12" s="287" t="s">
        <v>106</v>
      </c>
      <c r="AY12" s="285">
        <v>4</v>
      </c>
      <c r="AZ12" s="285"/>
      <c r="BA12" s="285"/>
      <c r="BB12" s="290"/>
      <c r="BC12" s="286">
        <v>180</v>
      </c>
      <c r="BD12" s="286"/>
      <c r="BE12" s="286"/>
      <c r="BF12" s="286"/>
      <c r="BG12" s="286"/>
      <c r="BH12" s="286"/>
      <c r="BI12" s="286">
        <v>78</v>
      </c>
      <c r="BJ12" s="286"/>
      <c r="BK12" s="286"/>
      <c r="BL12" s="286"/>
      <c r="BM12" s="286"/>
      <c r="BN12" s="286"/>
      <c r="BO12" s="338" t="s">
        <v>70</v>
      </c>
      <c r="BP12" s="287"/>
      <c r="BQ12" s="287"/>
      <c r="BR12" s="305" t="s">
        <v>397</v>
      </c>
      <c r="BS12" s="305"/>
      <c r="BT12" s="341"/>
      <c r="BU12" s="338" t="s">
        <v>70</v>
      </c>
      <c r="BV12" s="287"/>
      <c r="BW12" s="287"/>
      <c r="BX12" s="305" t="s">
        <v>397</v>
      </c>
      <c r="BY12" s="305"/>
      <c r="BZ12" s="341"/>
      <c r="CA12" s="4"/>
      <c r="CB12" s="358" t="s">
        <v>401</v>
      </c>
      <c r="CC12" s="358"/>
      <c r="CD12" s="358"/>
      <c r="CE12" s="358"/>
      <c r="CF12" s="358"/>
      <c r="CG12" s="358"/>
      <c r="CH12" s="358"/>
      <c r="CI12" s="358"/>
      <c r="CJ12" s="358"/>
      <c r="CK12" s="308" t="s">
        <v>18</v>
      </c>
      <c r="CL12" s="311"/>
      <c r="CM12" s="311"/>
      <c r="CN12" s="311"/>
      <c r="CO12" s="311"/>
      <c r="CP12" s="311"/>
      <c r="CQ12" s="311"/>
      <c r="CR12" s="278" t="s">
        <v>13</v>
      </c>
      <c r="CS12" s="275"/>
      <c r="CT12" s="344"/>
    </row>
    <row r="13" spans="1:98" ht="8.25" customHeight="1">
      <c r="A13" s="328"/>
      <c r="B13" s="302"/>
      <c r="C13" s="302"/>
      <c r="D13" s="302"/>
      <c r="E13" s="302"/>
      <c r="F13" s="302"/>
      <c r="G13" s="20"/>
      <c r="H13" s="297" t="s">
        <v>381</v>
      </c>
      <c r="I13" s="297"/>
      <c r="J13" s="297"/>
      <c r="K13" s="297"/>
      <c r="L13" s="297"/>
      <c r="M13" s="297"/>
      <c r="N13" s="297"/>
      <c r="O13" s="297"/>
      <c r="P13" s="297"/>
      <c r="Q13" s="297"/>
      <c r="R13" s="297"/>
      <c r="S13" s="297"/>
      <c r="T13" s="297"/>
      <c r="U13" s="297"/>
      <c r="V13" s="297"/>
      <c r="W13" s="297"/>
      <c r="X13" s="297"/>
      <c r="Y13" s="21"/>
      <c r="Z13" s="349"/>
      <c r="AA13" s="306"/>
      <c r="AB13" s="306"/>
      <c r="AC13" s="342"/>
      <c r="AD13" s="293"/>
      <c r="AE13" s="294"/>
      <c r="AF13" s="294"/>
      <c r="AG13" s="294"/>
      <c r="AH13" s="294"/>
      <c r="AI13" s="288"/>
      <c r="AJ13" s="285"/>
      <c r="AK13" s="285"/>
      <c r="AL13" s="285"/>
      <c r="AM13" s="285"/>
      <c r="AN13" s="288"/>
      <c r="AO13" s="285"/>
      <c r="AP13" s="285"/>
      <c r="AQ13" s="285"/>
      <c r="AR13" s="285"/>
      <c r="AS13" s="336"/>
      <c r="AT13" s="337"/>
      <c r="AU13" s="337"/>
      <c r="AV13" s="337"/>
      <c r="AW13" s="337"/>
      <c r="AX13" s="288"/>
      <c r="AY13" s="285"/>
      <c r="AZ13" s="285"/>
      <c r="BA13" s="285"/>
      <c r="BB13" s="290"/>
      <c r="BC13" s="286"/>
      <c r="BD13" s="286"/>
      <c r="BE13" s="286"/>
      <c r="BF13" s="286"/>
      <c r="BG13" s="286"/>
      <c r="BH13" s="286"/>
      <c r="BI13" s="286"/>
      <c r="BJ13" s="286"/>
      <c r="BK13" s="286"/>
      <c r="BL13" s="286"/>
      <c r="BM13" s="286"/>
      <c r="BN13" s="286"/>
      <c r="BO13" s="339"/>
      <c r="BP13" s="288"/>
      <c r="BQ13" s="288"/>
      <c r="BR13" s="306"/>
      <c r="BS13" s="306"/>
      <c r="BT13" s="342"/>
      <c r="BU13" s="339"/>
      <c r="BV13" s="288"/>
      <c r="BW13" s="288"/>
      <c r="BX13" s="306"/>
      <c r="BY13" s="306"/>
      <c r="BZ13" s="342"/>
      <c r="CA13" s="4"/>
      <c r="CB13" s="359"/>
      <c r="CC13" s="359"/>
      <c r="CD13" s="359"/>
      <c r="CE13" s="359"/>
      <c r="CF13" s="359"/>
      <c r="CG13" s="359"/>
      <c r="CH13" s="359"/>
      <c r="CI13" s="359"/>
      <c r="CJ13" s="359"/>
      <c r="CK13" s="309"/>
      <c r="CL13" s="312"/>
      <c r="CM13" s="312"/>
      <c r="CN13" s="312"/>
      <c r="CO13" s="312"/>
      <c r="CP13" s="312"/>
      <c r="CQ13" s="312"/>
      <c r="CR13" s="279"/>
      <c r="CS13" s="276"/>
      <c r="CT13" s="344"/>
    </row>
    <row r="14" spans="1:98" ht="14.25" customHeight="1">
      <c r="A14" s="328"/>
      <c r="B14" s="302"/>
      <c r="C14" s="302"/>
      <c r="D14" s="302"/>
      <c r="E14" s="302"/>
      <c r="F14" s="302"/>
      <c r="G14" s="43"/>
      <c r="H14" s="298"/>
      <c r="I14" s="298"/>
      <c r="J14" s="298"/>
      <c r="K14" s="298"/>
      <c r="L14" s="298"/>
      <c r="M14" s="298"/>
      <c r="N14" s="298"/>
      <c r="O14" s="298"/>
      <c r="P14" s="298"/>
      <c r="Q14" s="298"/>
      <c r="R14" s="298"/>
      <c r="S14" s="298"/>
      <c r="T14" s="298"/>
      <c r="U14" s="298"/>
      <c r="V14" s="298"/>
      <c r="W14" s="298"/>
      <c r="X14" s="298"/>
      <c r="Y14" s="28"/>
      <c r="Z14" s="350"/>
      <c r="AA14" s="307"/>
      <c r="AB14" s="307"/>
      <c r="AC14" s="343"/>
      <c r="AD14" s="295"/>
      <c r="AE14" s="296"/>
      <c r="AF14" s="296"/>
      <c r="AG14" s="296"/>
      <c r="AH14" s="296"/>
      <c r="AI14" s="289"/>
      <c r="AJ14" s="285"/>
      <c r="AK14" s="285"/>
      <c r="AL14" s="285"/>
      <c r="AM14" s="285"/>
      <c r="AN14" s="289"/>
      <c r="AO14" s="285"/>
      <c r="AP14" s="285"/>
      <c r="AQ14" s="285"/>
      <c r="AR14" s="285"/>
      <c r="AS14" s="336"/>
      <c r="AT14" s="337"/>
      <c r="AU14" s="337"/>
      <c r="AV14" s="337"/>
      <c r="AW14" s="337"/>
      <c r="AX14" s="289"/>
      <c r="AY14" s="285"/>
      <c r="AZ14" s="285"/>
      <c r="BA14" s="285"/>
      <c r="BB14" s="290"/>
      <c r="BC14" s="286"/>
      <c r="BD14" s="286"/>
      <c r="BE14" s="286"/>
      <c r="BF14" s="286"/>
      <c r="BG14" s="286"/>
      <c r="BH14" s="286"/>
      <c r="BI14" s="286"/>
      <c r="BJ14" s="286"/>
      <c r="BK14" s="286"/>
      <c r="BL14" s="286"/>
      <c r="BM14" s="286"/>
      <c r="BN14" s="286"/>
      <c r="BO14" s="340"/>
      <c r="BP14" s="289"/>
      <c r="BQ14" s="289"/>
      <c r="BR14" s="307"/>
      <c r="BS14" s="307"/>
      <c r="BT14" s="343"/>
      <c r="BU14" s="340"/>
      <c r="BV14" s="289"/>
      <c r="BW14" s="289"/>
      <c r="BX14" s="307"/>
      <c r="BY14" s="307"/>
      <c r="BZ14" s="343"/>
      <c r="CA14" s="43"/>
      <c r="CB14" s="360"/>
      <c r="CC14" s="360"/>
      <c r="CD14" s="360"/>
      <c r="CE14" s="360"/>
      <c r="CF14" s="360"/>
      <c r="CG14" s="360"/>
      <c r="CH14" s="360"/>
      <c r="CI14" s="360"/>
      <c r="CJ14" s="360"/>
      <c r="CK14" s="310"/>
      <c r="CL14" s="313"/>
      <c r="CM14" s="313"/>
      <c r="CN14" s="313"/>
      <c r="CO14" s="313"/>
      <c r="CP14" s="313"/>
      <c r="CQ14" s="313"/>
      <c r="CR14" s="280"/>
      <c r="CS14" s="277"/>
      <c r="CT14" s="344"/>
    </row>
    <row r="15" spans="1:98" ht="10.5" customHeight="1">
      <c r="A15" s="328"/>
      <c r="B15" s="302">
        <v>4</v>
      </c>
      <c r="C15" s="302"/>
      <c r="D15" s="302"/>
      <c r="E15" s="302"/>
      <c r="F15" s="302"/>
      <c r="G15" s="17"/>
      <c r="H15" s="303" t="str">
        <f>PHONETIC(H16)</f>
        <v>カサイ　ジュンイチ</v>
      </c>
      <c r="I15" s="303"/>
      <c r="J15" s="303"/>
      <c r="K15" s="303"/>
      <c r="L15" s="303"/>
      <c r="M15" s="303"/>
      <c r="N15" s="303"/>
      <c r="O15" s="303"/>
      <c r="P15" s="303"/>
      <c r="Q15" s="303"/>
      <c r="R15" s="303"/>
      <c r="S15" s="303"/>
      <c r="T15" s="303"/>
      <c r="U15" s="303"/>
      <c r="V15" s="303"/>
      <c r="W15" s="303"/>
      <c r="X15" s="303"/>
      <c r="Y15" s="18"/>
      <c r="Z15" s="348">
        <v>2</v>
      </c>
      <c r="AA15" s="305"/>
      <c r="AB15" s="305"/>
      <c r="AC15" s="341"/>
      <c r="AD15" s="291" t="s">
        <v>667</v>
      </c>
      <c r="AE15" s="292"/>
      <c r="AF15" s="292"/>
      <c r="AG15" s="292"/>
      <c r="AH15" s="292"/>
      <c r="AI15" s="287" t="s">
        <v>106</v>
      </c>
      <c r="AJ15" s="285">
        <v>12</v>
      </c>
      <c r="AK15" s="285"/>
      <c r="AL15" s="285"/>
      <c r="AM15" s="285"/>
      <c r="AN15" s="287" t="s">
        <v>106</v>
      </c>
      <c r="AO15" s="285">
        <v>24</v>
      </c>
      <c r="AP15" s="285"/>
      <c r="AQ15" s="285"/>
      <c r="AR15" s="285"/>
      <c r="AS15" s="336" t="s">
        <v>663</v>
      </c>
      <c r="AT15" s="337"/>
      <c r="AU15" s="337"/>
      <c r="AV15" s="337"/>
      <c r="AW15" s="337"/>
      <c r="AX15" s="287" t="s">
        <v>106</v>
      </c>
      <c r="AY15" s="285">
        <v>4</v>
      </c>
      <c r="AZ15" s="285"/>
      <c r="BA15" s="285"/>
      <c r="BB15" s="290"/>
      <c r="BC15" s="286">
        <v>170</v>
      </c>
      <c r="BD15" s="286"/>
      <c r="BE15" s="286"/>
      <c r="BF15" s="286"/>
      <c r="BG15" s="286"/>
      <c r="BH15" s="286"/>
      <c r="BI15" s="286">
        <v>65</v>
      </c>
      <c r="BJ15" s="286"/>
      <c r="BK15" s="286"/>
      <c r="BL15" s="286"/>
      <c r="BM15" s="286"/>
      <c r="BN15" s="286"/>
      <c r="BO15" s="348" t="s">
        <v>399</v>
      </c>
      <c r="BP15" s="305"/>
      <c r="BQ15" s="305"/>
      <c r="BR15" s="287" t="s">
        <v>85</v>
      </c>
      <c r="BS15" s="287"/>
      <c r="BT15" s="345"/>
      <c r="BU15" s="348" t="s">
        <v>399</v>
      </c>
      <c r="BV15" s="305"/>
      <c r="BW15" s="305"/>
      <c r="BX15" s="287" t="s">
        <v>85</v>
      </c>
      <c r="BY15" s="287"/>
      <c r="BZ15" s="345"/>
      <c r="CA15" s="4"/>
      <c r="CB15" s="358" t="s">
        <v>402</v>
      </c>
      <c r="CC15" s="358"/>
      <c r="CD15" s="358"/>
      <c r="CE15" s="358"/>
      <c r="CF15" s="358"/>
      <c r="CG15" s="358"/>
      <c r="CH15" s="358"/>
      <c r="CI15" s="358"/>
      <c r="CJ15" s="358"/>
      <c r="CK15" s="308" t="s">
        <v>18</v>
      </c>
      <c r="CL15" s="311" t="s">
        <v>403</v>
      </c>
      <c r="CM15" s="311"/>
      <c r="CN15" s="311"/>
      <c r="CO15" s="311"/>
      <c r="CP15" s="311"/>
      <c r="CQ15" s="311"/>
      <c r="CR15" s="278" t="s">
        <v>13</v>
      </c>
      <c r="CS15" s="275"/>
      <c r="CT15" s="344"/>
    </row>
    <row r="16" spans="1:98" ht="8.25" customHeight="1">
      <c r="A16" s="328"/>
      <c r="B16" s="302"/>
      <c r="C16" s="302"/>
      <c r="D16" s="302"/>
      <c r="E16" s="302"/>
      <c r="F16" s="302"/>
      <c r="G16" s="20"/>
      <c r="H16" s="297" t="s">
        <v>382</v>
      </c>
      <c r="I16" s="297"/>
      <c r="J16" s="297"/>
      <c r="K16" s="297"/>
      <c r="L16" s="297"/>
      <c r="M16" s="297"/>
      <c r="N16" s="297"/>
      <c r="O16" s="297"/>
      <c r="P16" s="297"/>
      <c r="Q16" s="297"/>
      <c r="R16" s="297"/>
      <c r="S16" s="297"/>
      <c r="T16" s="297"/>
      <c r="U16" s="297"/>
      <c r="V16" s="297"/>
      <c r="W16" s="297"/>
      <c r="X16" s="297"/>
      <c r="Y16" s="21"/>
      <c r="Z16" s="349"/>
      <c r="AA16" s="306"/>
      <c r="AB16" s="306"/>
      <c r="AC16" s="342"/>
      <c r="AD16" s="293"/>
      <c r="AE16" s="294"/>
      <c r="AF16" s="294"/>
      <c r="AG16" s="294"/>
      <c r="AH16" s="294"/>
      <c r="AI16" s="288"/>
      <c r="AJ16" s="285"/>
      <c r="AK16" s="285"/>
      <c r="AL16" s="285"/>
      <c r="AM16" s="285"/>
      <c r="AN16" s="288"/>
      <c r="AO16" s="285"/>
      <c r="AP16" s="285"/>
      <c r="AQ16" s="285"/>
      <c r="AR16" s="285"/>
      <c r="AS16" s="336"/>
      <c r="AT16" s="337"/>
      <c r="AU16" s="337"/>
      <c r="AV16" s="337"/>
      <c r="AW16" s="337"/>
      <c r="AX16" s="288"/>
      <c r="AY16" s="285"/>
      <c r="AZ16" s="285"/>
      <c r="BA16" s="285"/>
      <c r="BB16" s="290"/>
      <c r="BC16" s="286"/>
      <c r="BD16" s="286"/>
      <c r="BE16" s="286"/>
      <c r="BF16" s="286"/>
      <c r="BG16" s="286"/>
      <c r="BH16" s="286"/>
      <c r="BI16" s="286"/>
      <c r="BJ16" s="286"/>
      <c r="BK16" s="286"/>
      <c r="BL16" s="286"/>
      <c r="BM16" s="286"/>
      <c r="BN16" s="286"/>
      <c r="BO16" s="349"/>
      <c r="BP16" s="306"/>
      <c r="BQ16" s="306"/>
      <c r="BR16" s="288"/>
      <c r="BS16" s="288"/>
      <c r="BT16" s="346"/>
      <c r="BU16" s="349"/>
      <c r="BV16" s="306"/>
      <c r="BW16" s="306"/>
      <c r="BX16" s="288"/>
      <c r="BY16" s="288"/>
      <c r="BZ16" s="346"/>
      <c r="CA16" s="4"/>
      <c r="CB16" s="359"/>
      <c r="CC16" s="359"/>
      <c r="CD16" s="359"/>
      <c r="CE16" s="359"/>
      <c r="CF16" s="359"/>
      <c r="CG16" s="359"/>
      <c r="CH16" s="359"/>
      <c r="CI16" s="359"/>
      <c r="CJ16" s="359"/>
      <c r="CK16" s="309"/>
      <c r="CL16" s="312"/>
      <c r="CM16" s="312"/>
      <c r="CN16" s="312"/>
      <c r="CO16" s="312"/>
      <c r="CP16" s="312"/>
      <c r="CQ16" s="312"/>
      <c r="CR16" s="279"/>
      <c r="CS16" s="276"/>
      <c r="CT16" s="344"/>
    </row>
    <row r="17" spans="1:98" ht="14.25" customHeight="1">
      <c r="A17" s="328"/>
      <c r="B17" s="302"/>
      <c r="C17" s="302"/>
      <c r="D17" s="302"/>
      <c r="E17" s="302"/>
      <c r="F17" s="302"/>
      <c r="G17" s="43"/>
      <c r="H17" s="298"/>
      <c r="I17" s="298"/>
      <c r="J17" s="298"/>
      <c r="K17" s="298"/>
      <c r="L17" s="298"/>
      <c r="M17" s="298"/>
      <c r="N17" s="298"/>
      <c r="O17" s="298"/>
      <c r="P17" s="298"/>
      <c r="Q17" s="298"/>
      <c r="R17" s="298"/>
      <c r="S17" s="298"/>
      <c r="T17" s="298"/>
      <c r="U17" s="298"/>
      <c r="V17" s="298"/>
      <c r="W17" s="298"/>
      <c r="X17" s="298"/>
      <c r="Y17" s="28"/>
      <c r="Z17" s="350"/>
      <c r="AA17" s="307"/>
      <c r="AB17" s="307"/>
      <c r="AC17" s="343"/>
      <c r="AD17" s="295"/>
      <c r="AE17" s="296"/>
      <c r="AF17" s="296"/>
      <c r="AG17" s="296"/>
      <c r="AH17" s="296"/>
      <c r="AI17" s="289"/>
      <c r="AJ17" s="285"/>
      <c r="AK17" s="285"/>
      <c r="AL17" s="285"/>
      <c r="AM17" s="285"/>
      <c r="AN17" s="289"/>
      <c r="AO17" s="285"/>
      <c r="AP17" s="285"/>
      <c r="AQ17" s="285"/>
      <c r="AR17" s="285"/>
      <c r="AS17" s="336"/>
      <c r="AT17" s="337"/>
      <c r="AU17" s="337"/>
      <c r="AV17" s="337"/>
      <c r="AW17" s="337"/>
      <c r="AX17" s="289"/>
      <c r="AY17" s="285"/>
      <c r="AZ17" s="285"/>
      <c r="BA17" s="285"/>
      <c r="BB17" s="290"/>
      <c r="BC17" s="286"/>
      <c r="BD17" s="286"/>
      <c r="BE17" s="286"/>
      <c r="BF17" s="286"/>
      <c r="BG17" s="286"/>
      <c r="BH17" s="286"/>
      <c r="BI17" s="286"/>
      <c r="BJ17" s="286"/>
      <c r="BK17" s="286"/>
      <c r="BL17" s="286"/>
      <c r="BM17" s="286"/>
      <c r="BN17" s="286"/>
      <c r="BO17" s="350"/>
      <c r="BP17" s="307"/>
      <c r="BQ17" s="307"/>
      <c r="BR17" s="289"/>
      <c r="BS17" s="289"/>
      <c r="BT17" s="347"/>
      <c r="BU17" s="350"/>
      <c r="BV17" s="307"/>
      <c r="BW17" s="307"/>
      <c r="BX17" s="289"/>
      <c r="BY17" s="289"/>
      <c r="BZ17" s="347"/>
      <c r="CA17" s="43"/>
      <c r="CB17" s="360"/>
      <c r="CC17" s="360"/>
      <c r="CD17" s="360"/>
      <c r="CE17" s="360"/>
      <c r="CF17" s="360"/>
      <c r="CG17" s="360"/>
      <c r="CH17" s="360"/>
      <c r="CI17" s="360"/>
      <c r="CJ17" s="360"/>
      <c r="CK17" s="310"/>
      <c r="CL17" s="313"/>
      <c r="CM17" s="313"/>
      <c r="CN17" s="313"/>
      <c r="CO17" s="313"/>
      <c r="CP17" s="313"/>
      <c r="CQ17" s="313"/>
      <c r="CR17" s="280"/>
      <c r="CS17" s="277"/>
      <c r="CT17" s="344"/>
    </row>
    <row r="18" spans="1:98" ht="10.5" customHeight="1">
      <c r="A18" s="328"/>
      <c r="B18" s="302">
        <v>5</v>
      </c>
      <c r="C18" s="302"/>
      <c r="D18" s="302"/>
      <c r="E18" s="302"/>
      <c r="F18" s="302"/>
      <c r="G18" s="17"/>
      <c r="H18" s="303" t="str">
        <f>PHONETIC(H19)</f>
        <v>ナイトウ　　アラタ</v>
      </c>
      <c r="I18" s="303"/>
      <c r="J18" s="303"/>
      <c r="K18" s="303"/>
      <c r="L18" s="303"/>
      <c r="M18" s="303"/>
      <c r="N18" s="303"/>
      <c r="O18" s="303"/>
      <c r="P18" s="303"/>
      <c r="Q18" s="303"/>
      <c r="R18" s="303"/>
      <c r="S18" s="303"/>
      <c r="T18" s="303"/>
      <c r="U18" s="303"/>
      <c r="V18" s="303"/>
      <c r="W18" s="303"/>
      <c r="X18" s="303"/>
      <c r="Y18" s="18"/>
      <c r="Z18" s="348">
        <v>3</v>
      </c>
      <c r="AA18" s="305"/>
      <c r="AB18" s="305"/>
      <c r="AC18" s="341"/>
      <c r="AD18" s="291" t="s">
        <v>665</v>
      </c>
      <c r="AE18" s="292"/>
      <c r="AF18" s="292"/>
      <c r="AG18" s="292"/>
      <c r="AH18" s="292"/>
      <c r="AI18" s="287" t="s">
        <v>106</v>
      </c>
      <c r="AJ18" s="285">
        <v>4</v>
      </c>
      <c r="AK18" s="285"/>
      <c r="AL18" s="285"/>
      <c r="AM18" s="285"/>
      <c r="AN18" s="287" t="s">
        <v>106</v>
      </c>
      <c r="AO18" s="285">
        <v>5</v>
      </c>
      <c r="AP18" s="285"/>
      <c r="AQ18" s="285"/>
      <c r="AR18" s="285"/>
      <c r="AS18" s="336" t="s">
        <v>664</v>
      </c>
      <c r="AT18" s="337"/>
      <c r="AU18" s="337"/>
      <c r="AV18" s="337"/>
      <c r="AW18" s="337"/>
      <c r="AX18" s="287" t="s">
        <v>106</v>
      </c>
      <c r="AY18" s="285">
        <v>4</v>
      </c>
      <c r="AZ18" s="285"/>
      <c r="BA18" s="285"/>
      <c r="BB18" s="290"/>
      <c r="BC18" s="286">
        <v>173</v>
      </c>
      <c r="BD18" s="286"/>
      <c r="BE18" s="286"/>
      <c r="BF18" s="286"/>
      <c r="BG18" s="286"/>
      <c r="BH18" s="286"/>
      <c r="BI18" s="286">
        <v>71</v>
      </c>
      <c r="BJ18" s="286"/>
      <c r="BK18" s="286"/>
      <c r="BL18" s="286"/>
      <c r="BM18" s="286"/>
      <c r="BN18" s="286"/>
      <c r="BO18" s="348" t="s">
        <v>399</v>
      </c>
      <c r="BP18" s="305"/>
      <c r="BQ18" s="305"/>
      <c r="BR18" s="287" t="s">
        <v>85</v>
      </c>
      <c r="BS18" s="287"/>
      <c r="BT18" s="345"/>
      <c r="BU18" s="348" t="s">
        <v>399</v>
      </c>
      <c r="BV18" s="305"/>
      <c r="BW18" s="305"/>
      <c r="BX18" s="287" t="s">
        <v>85</v>
      </c>
      <c r="BY18" s="287"/>
      <c r="BZ18" s="345"/>
      <c r="CA18" s="4"/>
      <c r="CB18" s="358" t="s">
        <v>404</v>
      </c>
      <c r="CC18" s="358"/>
      <c r="CD18" s="358"/>
      <c r="CE18" s="358"/>
      <c r="CF18" s="358"/>
      <c r="CG18" s="358"/>
      <c r="CH18" s="358"/>
      <c r="CI18" s="358"/>
      <c r="CJ18" s="358"/>
      <c r="CK18" s="308" t="s">
        <v>18</v>
      </c>
      <c r="CL18" s="311"/>
      <c r="CM18" s="311"/>
      <c r="CN18" s="311"/>
      <c r="CO18" s="311"/>
      <c r="CP18" s="311"/>
      <c r="CQ18" s="311"/>
      <c r="CR18" s="278" t="s">
        <v>13</v>
      </c>
      <c r="CS18" s="275"/>
      <c r="CT18" s="344"/>
    </row>
    <row r="19" spans="1:98" ht="8.25" customHeight="1">
      <c r="A19" s="2"/>
      <c r="B19" s="302"/>
      <c r="C19" s="302"/>
      <c r="D19" s="302"/>
      <c r="E19" s="302"/>
      <c r="F19" s="302"/>
      <c r="G19" s="20"/>
      <c r="H19" s="297" t="s">
        <v>383</v>
      </c>
      <c r="I19" s="297"/>
      <c r="J19" s="297"/>
      <c r="K19" s="297"/>
      <c r="L19" s="297"/>
      <c r="M19" s="297"/>
      <c r="N19" s="297"/>
      <c r="O19" s="297"/>
      <c r="P19" s="297"/>
      <c r="Q19" s="297"/>
      <c r="R19" s="297"/>
      <c r="S19" s="297"/>
      <c r="T19" s="297"/>
      <c r="U19" s="297"/>
      <c r="V19" s="297"/>
      <c r="W19" s="297"/>
      <c r="X19" s="297"/>
      <c r="Y19" s="21"/>
      <c r="Z19" s="349"/>
      <c r="AA19" s="306"/>
      <c r="AB19" s="306"/>
      <c r="AC19" s="342"/>
      <c r="AD19" s="293"/>
      <c r="AE19" s="294"/>
      <c r="AF19" s="294"/>
      <c r="AG19" s="294"/>
      <c r="AH19" s="294"/>
      <c r="AI19" s="288"/>
      <c r="AJ19" s="285"/>
      <c r="AK19" s="285"/>
      <c r="AL19" s="285"/>
      <c r="AM19" s="285"/>
      <c r="AN19" s="288"/>
      <c r="AO19" s="285"/>
      <c r="AP19" s="285"/>
      <c r="AQ19" s="285"/>
      <c r="AR19" s="285"/>
      <c r="AS19" s="336"/>
      <c r="AT19" s="337"/>
      <c r="AU19" s="337"/>
      <c r="AV19" s="337"/>
      <c r="AW19" s="337"/>
      <c r="AX19" s="288"/>
      <c r="AY19" s="285"/>
      <c r="AZ19" s="285"/>
      <c r="BA19" s="285"/>
      <c r="BB19" s="290"/>
      <c r="BC19" s="286"/>
      <c r="BD19" s="286"/>
      <c r="BE19" s="286"/>
      <c r="BF19" s="286"/>
      <c r="BG19" s="286"/>
      <c r="BH19" s="286"/>
      <c r="BI19" s="286"/>
      <c r="BJ19" s="286"/>
      <c r="BK19" s="286"/>
      <c r="BL19" s="286"/>
      <c r="BM19" s="286"/>
      <c r="BN19" s="286"/>
      <c r="BO19" s="349"/>
      <c r="BP19" s="306"/>
      <c r="BQ19" s="306"/>
      <c r="BR19" s="288"/>
      <c r="BS19" s="288"/>
      <c r="BT19" s="346"/>
      <c r="BU19" s="349"/>
      <c r="BV19" s="306"/>
      <c r="BW19" s="306"/>
      <c r="BX19" s="288"/>
      <c r="BY19" s="288"/>
      <c r="BZ19" s="346"/>
      <c r="CA19" s="4"/>
      <c r="CB19" s="359"/>
      <c r="CC19" s="359"/>
      <c r="CD19" s="359"/>
      <c r="CE19" s="359"/>
      <c r="CF19" s="359"/>
      <c r="CG19" s="359"/>
      <c r="CH19" s="359"/>
      <c r="CI19" s="359"/>
      <c r="CJ19" s="359"/>
      <c r="CK19" s="309"/>
      <c r="CL19" s="312"/>
      <c r="CM19" s="312"/>
      <c r="CN19" s="312"/>
      <c r="CO19" s="312"/>
      <c r="CP19" s="312"/>
      <c r="CQ19" s="312"/>
      <c r="CR19" s="279"/>
      <c r="CS19" s="276"/>
      <c r="CT19" s="344"/>
    </row>
    <row r="20" spans="1:98" ht="14.25" customHeight="1">
      <c r="A20" s="271" t="s">
        <v>360</v>
      </c>
      <c r="B20" s="302"/>
      <c r="C20" s="302"/>
      <c r="D20" s="302"/>
      <c r="E20" s="302"/>
      <c r="F20" s="302"/>
      <c r="G20" s="43"/>
      <c r="H20" s="298"/>
      <c r="I20" s="298"/>
      <c r="J20" s="298"/>
      <c r="K20" s="298"/>
      <c r="L20" s="298"/>
      <c r="M20" s="298"/>
      <c r="N20" s="298"/>
      <c r="O20" s="298"/>
      <c r="P20" s="298"/>
      <c r="Q20" s="298"/>
      <c r="R20" s="298"/>
      <c r="S20" s="298"/>
      <c r="T20" s="298"/>
      <c r="U20" s="298"/>
      <c r="V20" s="298"/>
      <c r="W20" s="298"/>
      <c r="X20" s="298"/>
      <c r="Y20" s="28"/>
      <c r="Z20" s="350"/>
      <c r="AA20" s="307"/>
      <c r="AB20" s="307"/>
      <c r="AC20" s="343"/>
      <c r="AD20" s="295"/>
      <c r="AE20" s="296"/>
      <c r="AF20" s="296"/>
      <c r="AG20" s="296"/>
      <c r="AH20" s="296"/>
      <c r="AI20" s="289"/>
      <c r="AJ20" s="285"/>
      <c r="AK20" s="285"/>
      <c r="AL20" s="285"/>
      <c r="AM20" s="285"/>
      <c r="AN20" s="289"/>
      <c r="AO20" s="285"/>
      <c r="AP20" s="285"/>
      <c r="AQ20" s="285"/>
      <c r="AR20" s="285"/>
      <c r="AS20" s="336"/>
      <c r="AT20" s="337"/>
      <c r="AU20" s="337"/>
      <c r="AV20" s="337"/>
      <c r="AW20" s="337"/>
      <c r="AX20" s="289"/>
      <c r="AY20" s="285"/>
      <c r="AZ20" s="285"/>
      <c r="BA20" s="285"/>
      <c r="BB20" s="290"/>
      <c r="BC20" s="286"/>
      <c r="BD20" s="286"/>
      <c r="BE20" s="286"/>
      <c r="BF20" s="286"/>
      <c r="BG20" s="286"/>
      <c r="BH20" s="286"/>
      <c r="BI20" s="286"/>
      <c r="BJ20" s="286"/>
      <c r="BK20" s="286"/>
      <c r="BL20" s="286"/>
      <c r="BM20" s="286"/>
      <c r="BN20" s="286"/>
      <c r="BO20" s="350"/>
      <c r="BP20" s="307"/>
      <c r="BQ20" s="307"/>
      <c r="BR20" s="289"/>
      <c r="BS20" s="289"/>
      <c r="BT20" s="347"/>
      <c r="BU20" s="350"/>
      <c r="BV20" s="307"/>
      <c r="BW20" s="307"/>
      <c r="BX20" s="289"/>
      <c r="BY20" s="289"/>
      <c r="BZ20" s="347"/>
      <c r="CA20" s="43"/>
      <c r="CB20" s="360"/>
      <c r="CC20" s="360"/>
      <c r="CD20" s="360"/>
      <c r="CE20" s="360"/>
      <c r="CF20" s="360"/>
      <c r="CG20" s="360"/>
      <c r="CH20" s="360"/>
      <c r="CI20" s="360"/>
      <c r="CJ20" s="360"/>
      <c r="CK20" s="310"/>
      <c r="CL20" s="313"/>
      <c r="CM20" s="313"/>
      <c r="CN20" s="313"/>
      <c r="CO20" s="313"/>
      <c r="CP20" s="313"/>
      <c r="CQ20" s="313"/>
      <c r="CR20" s="280"/>
      <c r="CS20" s="277"/>
      <c r="CT20" s="344"/>
    </row>
    <row r="21" spans="1:98" ht="10.5" customHeight="1">
      <c r="A21" s="271"/>
      <c r="B21" s="302">
        <v>6</v>
      </c>
      <c r="C21" s="302"/>
      <c r="D21" s="302"/>
      <c r="E21" s="302"/>
      <c r="F21" s="302"/>
      <c r="G21" s="17"/>
      <c r="H21" s="303" t="str">
        <f>PHONETIC(H22)</f>
        <v>オオガワラ　トシオ</v>
      </c>
      <c r="I21" s="303"/>
      <c r="J21" s="303"/>
      <c r="K21" s="303"/>
      <c r="L21" s="303"/>
      <c r="M21" s="303"/>
      <c r="N21" s="303"/>
      <c r="O21" s="303"/>
      <c r="P21" s="303"/>
      <c r="Q21" s="303"/>
      <c r="R21" s="303"/>
      <c r="S21" s="303"/>
      <c r="T21" s="303"/>
      <c r="U21" s="303"/>
      <c r="V21" s="303"/>
      <c r="W21" s="303"/>
      <c r="X21" s="303"/>
      <c r="Y21" s="18"/>
      <c r="Z21" s="348">
        <v>3</v>
      </c>
      <c r="AA21" s="305"/>
      <c r="AB21" s="305"/>
      <c r="AC21" s="341"/>
      <c r="AD21" s="291" t="s">
        <v>665</v>
      </c>
      <c r="AE21" s="292"/>
      <c r="AF21" s="292"/>
      <c r="AG21" s="292"/>
      <c r="AH21" s="292"/>
      <c r="AI21" s="287" t="s">
        <v>106</v>
      </c>
      <c r="AJ21" s="285">
        <v>5</v>
      </c>
      <c r="AK21" s="285"/>
      <c r="AL21" s="285"/>
      <c r="AM21" s="285"/>
      <c r="AN21" s="287" t="s">
        <v>106</v>
      </c>
      <c r="AO21" s="285">
        <v>6</v>
      </c>
      <c r="AP21" s="285"/>
      <c r="AQ21" s="285"/>
      <c r="AR21" s="285"/>
      <c r="AS21" s="336" t="s">
        <v>664</v>
      </c>
      <c r="AT21" s="337"/>
      <c r="AU21" s="337"/>
      <c r="AV21" s="337"/>
      <c r="AW21" s="337"/>
      <c r="AX21" s="287" t="s">
        <v>106</v>
      </c>
      <c r="AY21" s="285">
        <v>4</v>
      </c>
      <c r="AZ21" s="285"/>
      <c r="BA21" s="285"/>
      <c r="BB21" s="290"/>
      <c r="BC21" s="286">
        <v>170</v>
      </c>
      <c r="BD21" s="286"/>
      <c r="BE21" s="286"/>
      <c r="BF21" s="286"/>
      <c r="BG21" s="286"/>
      <c r="BH21" s="286"/>
      <c r="BI21" s="286">
        <v>65</v>
      </c>
      <c r="BJ21" s="286"/>
      <c r="BK21" s="286"/>
      <c r="BL21" s="286"/>
      <c r="BM21" s="286"/>
      <c r="BN21" s="286"/>
      <c r="BO21" s="348" t="s">
        <v>399</v>
      </c>
      <c r="BP21" s="305"/>
      <c r="BQ21" s="305"/>
      <c r="BR21" s="287" t="s">
        <v>85</v>
      </c>
      <c r="BS21" s="287"/>
      <c r="BT21" s="345"/>
      <c r="BU21" s="348" t="s">
        <v>399</v>
      </c>
      <c r="BV21" s="305"/>
      <c r="BW21" s="305"/>
      <c r="BX21" s="305" t="s">
        <v>397</v>
      </c>
      <c r="BY21" s="305"/>
      <c r="BZ21" s="341"/>
      <c r="CA21" s="4"/>
      <c r="CB21" s="358" t="s">
        <v>405</v>
      </c>
      <c r="CC21" s="358"/>
      <c r="CD21" s="358"/>
      <c r="CE21" s="358"/>
      <c r="CF21" s="358"/>
      <c r="CG21" s="358"/>
      <c r="CH21" s="358"/>
      <c r="CI21" s="358"/>
      <c r="CJ21" s="358"/>
      <c r="CK21" s="308" t="s">
        <v>18</v>
      </c>
      <c r="CL21" s="311"/>
      <c r="CM21" s="311"/>
      <c r="CN21" s="311"/>
      <c r="CO21" s="311"/>
      <c r="CP21" s="311"/>
      <c r="CQ21" s="311"/>
      <c r="CR21" s="278" t="s">
        <v>13</v>
      </c>
      <c r="CS21" s="275"/>
      <c r="CT21" s="344"/>
    </row>
    <row r="22" spans="1:98" ht="8.25" customHeight="1">
      <c r="A22" s="271"/>
      <c r="B22" s="302"/>
      <c r="C22" s="302"/>
      <c r="D22" s="302"/>
      <c r="E22" s="302"/>
      <c r="F22" s="302"/>
      <c r="G22" s="20"/>
      <c r="H22" s="297" t="s">
        <v>384</v>
      </c>
      <c r="I22" s="297"/>
      <c r="J22" s="297"/>
      <c r="K22" s="297"/>
      <c r="L22" s="297"/>
      <c r="M22" s="297"/>
      <c r="N22" s="297"/>
      <c r="O22" s="297"/>
      <c r="P22" s="297"/>
      <c r="Q22" s="297"/>
      <c r="R22" s="297"/>
      <c r="S22" s="297"/>
      <c r="T22" s="297"/>
      <c r="U22" s="297"/>
      <c r="V22" s="297"/>
      <c r="W22" s="297"/>
      <c r="X22" s="297"/>
      <c r="Y22" s="21"/>
      <c r="Z22" s="349"/>
      <c r="AA22" s="306"/>
      <c r="AB22" s="306"/>
      <c r="AC22" s="342"/>
      <c r="AD22" s="293"/>
      <c r="AE22" s="294"/>
      <c r="AF22" s="294"/>
      <c r="AG22" s="294"/>
      <c r="AH22" s="294"/>
      <c r="AI22" s="288"/>
      <c r="AJ22" s="285"/>
      <c r="AK22" s="285"/>
      <c r="AL22" s="285"/>
      <c r="AM22" s="285"/>
      <c r="AN22" s="288"/>
      <c r="AO22" s="285"/>
      <c r="AP22" s="285"/>
      <c r="AQ22" s="285"/>
      <c r="AR22" s="285"/>
      <c r="AS22" s="336"/>
      <c r="AT22" s="337"/>
      <c r="AU22" s="337"/>
      <c r="AV22" s="337"/>
      <c r="AW22" s="337"/>
      <c r="AX22" s="288"/>
      <c r="AY22" s="285"/>
      <c r="AZ22" s="285"/>
      <c r="BA22" s="285"/>
      <c r="BB22" s="290"/>
      <c r="BC22" s="286"/>
      <c r="BD22" s="286"/>
      <c r="BE22" s="286"/>
      <c r="BF22" s="286"/>
      <c r="BG22" s="286"/>
      <c r="BH22" s="286"/>
      <c r="BI22" s="286"/>
      <c r="BJ22" s="286"/>
      <c r="BK22" s="286"/>
      <c r="BL22" s="286"/>
      <c r="BM22" s="286"/>
      <c r="BN22" s="286"/>
      <c r="BO22" s="349"/>
      <c r="BP22" s="306"/>
      <c r="BQ22" s="306"/>
      <c r="BR22" s="288"/>
      <c r="BS22" s="288"/>
      <c r="BT22" s="346"/>
      <c r="BU22" s="349"/>
      <c r="BV22" s="306"/>
      <c r="BW22" s="306"/>
      <c r="BX22" s="306"/>
      <c r="BY22" s="306"/>
      <c r="BZ22" s="342"/>
      <c r="CA22" s="4"/>
      <c r="CB22" s="359"/>
      <c r="CC22" s="359"/>
      <c r="CD22" s="359"/>
      <c r="CE22" s="359"/>
      <c r="CF22" s="359"/>
      <c r="CG22" s="359"/>
      <c r="CH22" s="359"/>
      <c r="CI22" s="359"/>
      <c r="CJ22" s="359"/>
      <c r="CK22" s="309"/>
      <c r="CL22" s="312"/>
      <c r="CM22" s="312"/>
      <c r="CN22" s="312"/>
      <c r="CO22" s="312"/>
      <c r="CP22" s="312"/>
      <c r="CQ22" s="312"/>
      <c r="CR22" s="279"/>
      <c r="CS22" s="276"/>
      <c r="CT22" s="344"/>
    </row>
    <row r="23" spans="1:98" ht="14.25" customHeight="1">
      <c r="A23" s="271"/>
      <c r="B23" s="302"/>
      <c r="C23" s="302"/>
      <c r="D23" s="302"/>
      <c r="E23" s="302"/>
      <c r="F23" s="302"/>
      <c r="G23" s="43"/>
      <c r="H23" s="298"/>
      <c r="I23" s="298"/>
      <c r="J23" s="298"/>
      <c r="K23" s="298"/>
      <c r="L23" s="298"/>
      <c r="M23" s="298"/>
      <c r="N23" s="298"/>
      <c r="O23" s="298"/>
      <c r="P23" s="298"/>
      <c r="Q23" s="298"/>
      <c r="R23" s="298"/>
      <c r="S23" s="298"/>
      <c r="T23" s="298"/>
      <c r="U23" s="298"/>
      <c r="V23" s="298"/>
      <c r="W23" s="298"/>
      <c r="X23" s="298"/>
      <c r="Y23" s="28"/>
      <c r="Z23" s="350"/>
      <c r="AA23" s="307"/>
      <c r="AB23" s="307"/>
      <c r="AC23" s="343"/>
      <c r="AD23" s="295"/>
      <c r="AE23" s="296"/>
      <c r="AF23" s="296"/>
      <c r="AG23" s="296"/>
      <c r="AH23" s="296"/>
      <c r="AI23" s="289"/>
      <c r="AJ23" s="285"/>
      <c r="AK23" s="285"/>
      <c r="AL23" s="285"/>
      <c r="AM23" s="285"/>
      <c r="AN23" s="289"/>
      <c r="AO23" s="285"/>
      <c r="AP23" s="285"/>
      <c r="AQ23" s="285"/>
      <c r="AR23" s="285"/>
      <c r="AS23" s="336"/>
      <c r="AT23" s="337"/>
      <c r="AU23" s="337"/>
      <c r="AV23" s="337"/>
      <c r="AW23" s="337"/>
      <c r="AX23" s="289"/>
      <c r="AY23" s="285"/>
      <c r="AZ23" s="285"/>
      <c r="BA23" s="285"/>
      <c r="BB23" s="290"/>
      <c r="BC23" s="286"/>
      <c r="BD23" s="286"/>
      <c r="BE23" s="286"/>
      <c r="BF23" s="286"/>
      <c r="BG23" s="286"/>
      <c r="BH23" s="286"/>
      <c r="BI23" s="286"/>
      <c r="BJ23" s="286"/>
      <c r="BK23" s="286"/>
      <c r="BL23" s="286"/>
      <c r="BM23" s="286"/>
      <c r="BN23" s="286"/>
      <c r="BO23" s="350"/>
      <c r="BP23" s="307"/>
      <c r="BQ23" s="307"/>
      <c r="BR23" s="289"/>
      <c r="BS23" s="289"/>
      <c r="BT23" s="347"/>
      <c r="BU23" s="350"/>
      <c r="BV23" s="307"/>
      <c r="BW23" s="307"/>
      <c r="BX23" s="307"/>
      <c r="BY23" s="307"/>
      <c r="BZ23" s="343"/>
      <c r="CA23" s="43"/>
      <c r="CB23" s="360"/>
      <c r="CC23" s="360"/>
      <c r="CD23" s="360"/>
      <c r="CE23" s="360"/>
      <c r="CF23" s="360"/>
      <c r="CG23" s="360"/>
      <c r="CH23" s="360"/>
      <c r="CI23" s="360"/>
      <c r="CJ23" s="360"/>
      <c r="CK23" s="310"/>
      <c r="CL23" s="313"/>
      <c r="CM23" s="313"/>
      <c r="CN23" s="313"/>
      <c r="CO23" s="313"/>
      <c r="CP23" s="313"/>
      <c r="CQ23" s="313"/>
      <c r="CR23" s="280"/>
      <c r="CS23" s="277"/>
      <c r="CT23" s="344"/>
    </row>
    <row r="24" spans="1:98" ht="10.5" customHeight="1">
      <c r="A24" s="271"/>
      <c r="B24" s="302">
        <v>7</v>
      </c>
      <c r="C24" s="302"/>
      <c r="D24" s="302"/>
      <c r="E24" s="302"/>
      <c r="F24" s="302"/>
      <c r="G24" s="17"/>
      <c r="H24" s="303" t="str">
        <f>PHONETIC(H25)</f>
        <v>カワバタ　ミチオ</v>
      </c>
      <c r="I24" s="303"/>
      <c r="J24" s="303"/>
      <c r="K24" s="303"/>
      <c r="L24" s="303"/>
      <c r="M24" s="303"/>
      <c r="N24" s="303"/>
      <c r="O24" s="303"/>
      <c r="P24" s="303"/>
      <c r="Q24" s="303"/>
      <c r="R24" s="303"/>
      <c r="S24" s="303"/>
      <c r="T24" s="303"/>
      <c r="U24" s="303"/>
      <c r="V24" s="303"/>
      <c r="W24" s="303"/>
      <c r="X24" s="303"/>
      <c r="Y24" s="18"/>
      <c r="Z24" s="348">
        <v>3</v>
      </c>
      <c r="AA24" s="305"/>
      <c r="AB24" s="305"/>
      <c r="AC24" s="341"/>
      <c r="AD24" s="291" t="s">
        <v>665</v>
      </c>
      <c r="AE24" s="292"/>
      <c r="AF24" s="292"/>
      <c r="AG24" s="292"/>
      <c r="AH24" s="292"/>
      <c r="AI24" s="287" t="s">
        <v>106</v>
      </c>
      <c r="AJ24" s="285">
        <v>11</v>
      </c>
      <c r="AK24" s="285"/>
      <c r="AL24" s="285"/>
      <c r="AM24" s="285"/>
      <c r="AN24" s="287" t="s">
        <v>106</v>
      </c>
      <c r="AO24" s="285">
        <v>7</v>
      </c>
      <c r="AP24" s="285"/>
      <c r="AQ24" s="285"/>
      <c r="AR24" s="285"/>
      <c r="AS24" s="336" t="s">
        <v>664</v>
      </c>
      <c r="AT24" s="337"/>
      <c r="AU24" s="337"/>
      <c r="AV24" s="337"/>
      <c r="AW24" s="337"/>
      <c r="AX24" s="287" t="s">
        <v>106</v>
      </c>
      <c r="AY24" s="285">
        <v>4</v>
      </c>
      <c r="AZ24" s="285"/>
      <c r="BA24" s="285"/>
      <c r="BB24" s="290"/>
      <c r="BC24" s="286">
        <v>180</v>
      </c>
      <c r="BD24" s="286"/>
      <c r="BE24" s="286"/>
      <c r="BF24" s="286"/>
      <c r="BG24" s="286"/>
      <c r="BH24" s="286"/>
      <c r="BI24" s="286">
        <v>78</v>
      </c>
      <c r="BJ24" s="286"/>
      <c r="BK24" s="286"/>
      <c r="BL24" s="286"/>
      <c r="BM24" s="286"/>
      <c r="BN24" s="286"/>
      <c r="BO24" s="348" t="s">
        <v>399</v>
      </c>
      <c r="BP24" s="305"/>
      <c r="BQ24" s="305"/>
      <c r="BR24" s="287" t="s">
        <v>85</v>
      </c>
      <c r="BS24" s="287"/>
      <c r="BT24" s="345"/>
      <c r="BU24" s="348" t="s">
        <v>399</v>
      </c>
      <c r="BV24" s="305"/>
      <c r="BW24" s="305"/>
      <c r="BX24" s="287" t="s">
        <v>85</v>
      </c>
      <c r="BY24" s="287"/>
      <c r="BZ24" s="345"/>
      <c r="CA24" s="4"/>
      <c r="CB24" s="358" t="s">
        <v>406</v>
      </c>
      <c r="CC24" s="358"/>
      <c r="CD24" s="358"/>
      <c r="CE24" s="358"/>
      <c r="CF24" s="358"/>
      <c r="CG24" s="358"/>
      <c r="CH24" s="358"/>
      <c r="CI24" s="358"/>
      <c r="CJ24" s="358"/>
      <c r="CK24" s="308" t="s">
        <v>18</v>
      </c>
      <c r="CL24" s="311"/>
      <c r="CM24" s="311"/>
      <c r="CN24" s="311"/>
      <c r="CO24" s="311"/>
      <c r="CP24" s="311"/>
      <c r="CQ24" s="311"/>
      <c r="CR24" s="278" t="s">
        <v>13</v>
      </c>
      <c r="CS24" s="275"/>
      <c r="CT24" s="344"/>
    </row>
    <row r="25" spans="1:98" ht="8.25" customHeight="1">
      <c r="A25" s="271"/>
      <c r="B25" s="302"/>
      <c r="C25" s="302"/>
      <c r="D25" s="302"/>
      <c r="E25" s="302"/>
      <c r="F25" s="302"/>
      <c r="G25" s="20"/>
      <c r="H25" s="297" t="s">
        <v>385</v>
      </c>
      <c r="I25" s="297"/>
      <c r="J25" s="297"/>
      <c r="K25" s="297"/>
      <c r="L25" s="297"/>
      <c r="M25" s="297"/>
      <c r="N25" s="297"/>
      <c r="O25" s="297"/>
      <c r="P25" s="297"/>
      <c r="Q25" s="297"/>
      <c r="R25" s="297"/>
      <c r="S25" s="297"/>
      <c r="T25" s="297"/>
      <c r="U25" s="297"/>
      <c r="V25" s="297"/>
      <c r="W25" s="297"/>
      <c r="X25" s="297"/>
      <c r="Y25" s="21"/>
      <c r="Z25" s="349"/>
      <c r="AA25" s="306"/>
      <c r="AB25" s="306"/>
      <c r="AC25" s="342"/>
      <c r="AD25" s="293"/>
      <c r="AE25" s="294"/>
      <c r="AF25" s="294"/>
      <c r="AG25" s="294"/>
      <c r="AH25" s="294"/>
      <c r="AI25" s="288"/>
      <c r="AJ25" s="285"/>
      <c r="AK25" s="285"/>
      <c r="AL25" s="285"/>
      <c r="AM25" s="285"/>
      <c r="AN25" s="288"/>
      <c r="AO25" s="285"/>
      <c r="AP25" s="285"/>
      <c r="AQ25" s="285"/>
      <c r="AR25" s="285"/>
      <c r="AS25" s="336"/>
      <c r="AT25" s="337"/>
      <c r="AU25" s="337"/>
      <c r="AV25" s="337"/>
      <c r="AW25" s="337"/>
      <c r="AX25" s="288"/>
      <c r="AY25" s="285"/>
      <c r="AZ25" s="285"/>
      <c r="BA25" s="285"/>
      <c r="BB25" s="290"/>
      <c r="BC25" s="286"/>
      <c r="BD25" s="286"/>
      <c r="BE25" s="286"/>
      <c r="BF25" s="286"/>
      <c r="BG25" s="286"/>
      <c r="BH25" s="286"/>
      <c r="BI25" s="286"/>
      <c r="BJ25" s="286"/>
      <c r="BK25" s="286"/>
      <c r="BL25" s="286"/>
      <c r="BM25" s="286"/>
      <c r="BN25" s="286"/>
      <c r="BO25" s="349"/>
      <c r="BP25" s="306"/>
      <c r="BQ25" s="306"/>
      <c r="BR25" s="288"/>
      <c r="BS25" s="288"/>
      <c r="BT25" s="346"/>
      <c r="BU25" s="349"/>
      <c r="BV25" s="306"/>
      <c r="BW25" s="306"/>
      <c r="BX25" s="288"/>
      <c r="BY25" s="288"/>
      <c r="BZ25" s="346"/>
      <c r="CA25" s="4"/>
      <c r="CB25" s="359"/>
      <c r="CC25" s="359"/>
      <c r="CD25" s="359"/>
      <c r="CE25" s="359"/>
      <c r="CF25" s="359"/>
      <c r="CG25" s="359"/>
      <c r="CH25" s="359"/>
      <c r="CI25" s="359"/>
      <c r="CJ25" s="359"/>
      <c r="CK25" s="309"/>
      <c r="CL25" s="312"/>
      <c r="CM25" s="312"/>
      <c r="CN25" s="312"/>
      <c r="CO25" s="312"/>
      <c r="CP25" s="312"/>
      <c r="CQ25" s="312"/>
      <c r="CR25" s="279"/>
      <c r="CS25" s="276"/>
      <c r="CT25" s="344"/>
    </row>
    <row r="26" spans="1:98" ht="14.25" customHeight="1">
      <c r="A26" s="271"/>
      <c r="B26" s="302"/>
      <c r="C26" s="302"/>
      <c r="D26" s="302"/>
      <c r="E26" s="302"/>
      <c r="F26" s="302"/>
      <c r="G26" s="43"/>
      <c r="H26" s="298"/>
      <c r="I26" s="298"/>
      <c r="J26" s="298"/>
      <c r="K26" s="298"/>
      <c r="L26" s="298"/>
      <c r="M26" s="298"/>
      <c r="N26" s="298"/>
      <c r="O26" s="298"/>
      <c r="P26" s="298"/>
      <c r="Q26" s="298"/>
      <c r="R26" s="298"/>
      <c r="S26" s="298"/>
      <c r="T26" s="298"/>
      <c r="U26" s="298"/>
      <c r="V26" s="298"/>
      <c r="W26" s="298"/>
      <c r="X26" s="298"/>
      <c r="Y26" s="28"/>
      <c r="Z26" s="350"/>
      <c r="AA26" s="307"/>
      <c r="AB26" s="307"/>
      <c r="AC26" s="343"/>
      <c r="AD26" s="295"/>
      <c r="AE26" s="296"/>
      <c r="AF26" s="296"/>
      <c r="AG26" s="296"/>
      <c r="AH26" s="296"/>
      <c r="AI26" s="289"/>
      <c r="AJ26" s="285"/>
      <c r="AK26" s="285"/>
      <c r="AL26" s="285"/>
      <c r="AM26" s="285"/>
      <c r="AN26" s="289"/>
      <c r="AO26" s="285"/>
      <c r="AP26" s="285"/>
      <c r="AQ26" s="285"/>
      <c r="AR26" s="285"/>
      <c r="AS26" s="336"/>
      <c r="AT26" s="337"/>
      <c r="AU26" s="337"/>
      <c r="AV26" s="337"/>
      <c r="AW26" s="337"/>
      <c r="AX26" s="289"/>
      <c r="AY26" s="285"/>
      <c r="AZ26" s="285"/>
      <c r="BA26" s="285"/>
      <c r="BB26" s="290"/>
      <c r="BC26" s="286"/>
      <c r="BD26" s="286"/>
      <c r="BE26" s="286"/>
      <c r="BF26" s="286"/>
      <c r="BG26" s="286"/>
      <c r="BH26" s="286"/>
      <c r="BI26" s="286"/>
      <c r="BJ26" s="286"/>
      <c r="BK26" s="286"/>
      <c r="BL26" s="286"/>
      <c r="BM26" s="286"/>
      <c r="BN26" s="286"/>
      <c r="BO26" s="350"/>
      <c r="BP26" s="307"/>
      <c r="BQ26" s="307"/>
      <c r="BR26" s="289"/>
      <c r="BS26" s="289"/>
      <c r="BT26" s="347"/>
      <c r="BU26" s="350"/>
      <c r="BV26" s="307"/>
      <c r="BW26" s="307"/>
      <c r="BX26" s="289"/>
      <c r="BY26" s="289"/>
      <c r="BZ26" s="347"/>
      <c r="CA26" s="43"/>
      <c r="CB26" s="360"/>
      <c r="CC26" s="360"/>
      <c r="CD26" s="360"/>
      <c r="CE26" s="360"/>
      <c r="CF26" s="360"/>
      <c r="CG26" s="360"/>
      <c r="CH26" s="360"/>
      <c r="CI26" s="360"/>
      <c r="CJ26" s="360"/>
      <c r="CK26" s="310"/>
      <c r="CL26" s="313"/>
      <c r="CM26" s="313"/>
      <c r="CN26" s="313"/>
      <c r="CO26" s="313"/>
      <c r="CP26" s="313"/>
      <c r="CQ26" s="313"/>
      <c r="CR26" s="280"/>
      <c r="CS26" s="277"/>
      <c r="CT26" s="344"/>
    </row>
    <row r="27" spans="1:98" ht="10.5" customHeight="1">
      <c r="A27" s="271"/>
      <c r="B27" s="302">
        <v>8</v>
      </c>
      <c r="C27" s="302"/>
      <c r="D27" s="302"/>
      <c r="E27" s="302"/>
      <c r="F27" s="302"/>
      <c r="G27" s="17"/>
      <c r="H27" s="303" t="str">
        <f>PHONETIC(H28)</f>
        <v>キクチ　　イサオ</v>
      </c>
      <c r="I27" s="303"/>
      <c r="J27" s="303"/>
      <c r="K27" s="303"/>
      <c r="L27" s="303"/>
      <c r="M27" s="303"/>
      <c r="N27" s="303"/>
      <c r="O27" s="303"/>
      <c r="P27" s="303"/>
      <c r="Q27" s="303"/>
      <c r="R27" s="303"/>
      <c r="S27" s="303"/>
      <c r="T27" s="303"/>
      <c r="U27" s="303"/>
      <c r="V27" s="303"/>
      <c r="W27" s="303"/>
      <c r="X27" s="303"/>
      <c r="Y27" s="18"/>
      <c r="Z27" s="348">
        <v>3</v>
      </c>
      <c r="AA27" s="305"/>
      <c r="AB27" s="305"/>
      <c r="AC27" s="341"/>
      <c r="AD27" s="291" t="s">
        <v>665</v>
      </c>
      <c r="AE27" s="292"/>
      <c r="AF27" s="292"/>
      <c r="AG27" s="292"/>
      <c r="AH27" s="292"/>
      <c r="AI27" s="287" t="s">
        <v>106</v>
      </c>
      <c r="AJ27" s="285">
        <v>1</v>
      </c>
      <c r="AK27" s="285"/>
      <c r="AL27" s="285"/>
      <c r="AM27" s="285"/>
      <c r="AN27" s="287" t="s">
        <v>106</v>
      </c>
      <c r="AO27" s="285">
        <v>8</v>
      </c>
      <c r="AP27" s="285"/>
      <c r="AQ27" s="285"/>
      <c r="AR27" s="285"/>
      <c r="AS27" s="336" t="s">
        <v>664</v>
      </c>
      <c r="AT27" s="337"/>
      <c r="AU27" s="337"/>
      <c r="AV27" s="337"/>
      <c r="AW27" s="337"/>
      <c r="AX27" s="287" t="s">
        <v>106</v>
      </c>
      <c r="AY27" s="285">
        <v>4</v>
      </c>
      <c r="AZ27" s="285"/>
      <c r="BA27" s="285"/>
      <c r="BB27" s="290"/>
      <c r="BC27" s="286">
        <v>179</v>
      </c>
      <c r="BD27" s="286"/>
      <c r="BE27" s="286"/>
      <c r="BF27" s="286"/>
      <c r="BG27" s="286"/>
      <c r="BH27" s="286"/>
      <c r="BI27" s="286">
        <v>73</v>
      </c>
      <c r="BJ27" s="286"/>
      <c r="BK27" s="286"/>
      <c r="BL27" s="286"/>
      <c r="BM27" s="286"/>
      <c r="BN27" s="286"/>
      <c r="BO27" s="348" t="s">
        <v>399</v>
      </c>
      <c r="BP27" s="305"/>
      <c r="BQ27" s="305"/>
      <c r="BR27" s="287" t="s">
        <v>85</v>
      </c>
      <c r="BS27" s="287"/>
      <c r="BT27" s="345"/>
      <c r="BU27" s="348" t="s">
        <v>399</v>
      </c>
      <c r="BV27" s="305"/>
      <c r="BW27" s="305"/>
      <c r="BX27" s="287" t="s">
        <v>85</v>
      </c>
      <c r="BY27" s="287"/>
      <c r="BZ27" s="345"/>
      <c r="CA27" s="4"/>
      <c r="CB27" s="358" t="s">
        <v>407</v>
      </c>
      <c r="CC27" s="358"/>
      <c r="CD27" s="358"/>
      <c r="CE27" s="358"/>
      <c r="CF27" s="358"/>
      <c r="CG27" s="358"/>
      <c r="CH27" s="358"/>
      <c r="CI27" s="358"/>
      <c r="CJ27" s="358"/>
      <c r="CK27" s="308" t="s">
        <v>18</v>
      </c>
      <c r="CL27" s="311" t="s">
        <v>408</v>
      </c>
      <c r="CM27" s="311"/>
      <c r="CN27" s="311"/>
      <c r="CO27" s="311"/>
      <c r="CP27" s="311"/>
      <c r="CQ27" s="311"/>
      <c r="CR27" s="278" t="s">
        <v>13</v>
      </c>
      <c r="CS27" s="275"/>
      <c r="CT27" s="344"/>
    </row>
    <row r="28" spans="1:98" ht="8.25" customHeight="1">
      <c r="A28" s="271"/>
      <c r="B28" s="302"/>
      <c r="C28" s="302"/>
      <c r="D28" s="302"/>
      <c r="E28" s="302"/>
      <c r="F28" s="302"/>
      <c r="G28" s="20"/>
      <c r="H28" s="297" t="s">
        <v>386</v>
      </c>
      <c r="I28" s="297"/>
      <c r="J28" s="297"/>
      <c r="K28" s="297"/>
      <c r="L28" s="297"/>
      <c r="M28" s="297"/>
      <c r="N28" s="297"/>
      <c r="O28" s="297"/>
      <c r="P28" s="297"/>
      <c r="Q28" s="297"/>
      <c r="R28" s="297"/>
      <c r="S28" s="297"/>
      <c r="T28" s="297"/>
      <c r="U28" s="297"/>
      <c r="V28" s="297"/>
      <c r="W28" s="297"/>
      <c r="X28" s="297"/>
      <c r="Y28" s="21"/>
      <c r="Z28" s="349"/>
      <c r="AA28" s="306"/>
      <c r="AB28" s="306"/>
      <c r="AC28" s="342"/>
      <c r="AD28" s="293"/>
      <c r="AE28" s="294"/>
      <c r="AF28" s="294"/>
      <c r="AG28" s="294"/>
      <c r="AH28" s="294"/>
      <c r="AI28" s="288"/>
      <c r="AJ28" s="285"/>
      <c r="AK28" s="285"/>
      <c r="AL28" s="285"/>
      <c r="AM28" s="285"/>
      <c r="AN28" s="288"/>
      <c r="AO28" s="285"/>
      <c r="AP28" s="285"/>
      <c r="AQ28" s="285"/>
      <c r="AR28" s="285"/>
      <c r="AS28" s="336"/>
      <c r="AT28" s="337"/>
      <c r="AU28" s="337"/>
      <c r="AV28" s="337"/>
      <c r="AW28" s="337"/>
      <c r="AX28" s="288"/>
      <c r="AY28" s="285"/>
      <c r="AZ28" s="285"/>
      <c r="BA28" s="285"/>
      <c r="BB28" s="290"/>
      <c r="BC28" s="286"/>
      <c r="BD28" s="286"/>
      <c r="BE28" s="286"/>
      <c r="BF28" s="286"/>
      <c r="BG28" s="286"/>
      <c r="BH28" s="286"/>
      <c r="BI28" s="286"/>
      <c r="BJ28" s="286"/>
      <c r="BK28" s="286"/>
      <c r="BL28" s="286"/>
      <c r="BM28" s="286"/>
      <c r="BN28" s="286"/>
      <c r="BO28" s="349"/>
      <c r="BP28" s="306"/>
      <c r="BQ28" s="306"/>
      <c r="BR28" s="288"/>
      <c r="BS28" s="288"/>
      <c r="BT28" s="346"/>
      <c r="BU28" s="349"/>
      <c r="BV28" s="306"/>
      <c r="BW28" s="306"/>
      <c r="BX28" s="288"/>
      <c r="BY28" s="288"/>
      <c r="BZ28" s="346"/>
      <c r="CA28" s="4"/>
      <c r="CB28" s="359"/>
      <c r="CC28" s="359"/>
      <c r="CD28" s="359"/>
      <c r="CE28" s="359"/>
      <c r="CF28" s="359"/>
      <c r="CG28" s="359"/>
      <c r="CH28" s="359"/>
      <c r="CI28" s="359"/>
      <c r="CJ28" s="359"/>
      <c r="CK28" s="309"/>
      <c r="CL28" s="312"/>
      <c r="CM28" s="312"/>
      <c r="CN28" s="312"/>
      <c r="CO28" s="312"/>
      <c r="CP28" s="312"/>
      <c r="CQ28" s="312"/>
      <c r="CR28" s="279"/>
      <c r="CS28" s="276"/>
      <c r="CT28" s="344"/>
    </row>
    <row r="29" spans="1:98" ht="14.25" customHeight="1">
      <c r="A29" s="271"/>
      <c r="B29" s="302"/>
      <c r="C29" s="302"/>
      <c r="D29" s="302"/>
      <c r="E29" s="302"/>
      <c r="F29" s="302"/>
      <c r="G29" s="43"/>
      <c r="H29" s="298"/>
      <c r="I29" s="298"/>
      <c r="J29" s="298"/>
      <c r="K29" s="298"/>
      <c r="L29" s="298"/>
      <c r="M29" s="298"/>
      <c r="N29" s="298"/>
      <c r="O29" s="298"/>
      <c r="P29" s="298"/>
      <c r="Q29" s="298"/>
      <c r="R29" s="298"/>
      <c r="S29" s="298"/>
      <c r="T29" s="298"/>
      <c r="U29" s="298"/>
      <c r="V29" s="298"/>
      <c r="W29" s="298"/>
      <c r="X29" s="298"/>
      <c r="Y29" s="28"/>
      <c r="Z29" s="350"/>
      <c r="AA29" s="307"/>
      <c r="AB29" s="307"/>
      <c r="AC29" s="343"/>
      <c r="AD29" s="295"/>
      <c r="AE29" s="296"/>
      <c r="AF29" s="296"/>
      <c r="AG29" s="296"/>
      <c r="AH29" s="296"/>
      <c r="AI29" s="289"/>
      <c r="AJ29" s="285"/>
      <c r="AK29" s="285"/>
      <c r="AL29" s="285"/>
      <c r="AM29" s="285"/>
      <c r="AN29" s="289"/>
      <c r="AO29" s="285"/>
      <c r="AP29" s="285"/>
      <c r="AQ29" s="285"/>
      <c r="AR29" s="285"/>
      <c r="AS29" s="336"/>
      <c r="AT29" s="337"/>
      <c r="AU29" s="337"/>
      <c r="AV29" s="337"/>
      <c r="AW29" s="337"/>
      <c r="AX29" s="289"/>
      <c r="AY29" s="285"/>
      <c r="AZ29" s="285"/>
      <c r="BA29" s="285"/>
      <c r="BB29" s="290"/>
      <c r="BC29" s="286"/>
      <c r="BD29" s="286"/>
      <c r="BE29" s="286"/>
      <c r="BF29" s="286"/>
      <c r="BG29" s="286"/>
      <c r="BH29" s="286"/>
      <c r="BI29" s="286"/>
      <c r="BJ29" s="286"/>
      <c r="BK29" s="286"/>
      <c r="BL29" s="286"/>
      <c r="BM29" s="286"/>
      <c r="BN29" s="286"/>
      <c r="BO29" s="350"/>
      <c r="BP29" s="307"/>
      <c r="BQ29" s="307"/>
      <c r="BR29" s="289"/>
      <c r="BS29" s="289"/>
      <c r="BT29" s="347"/>
      <c r="BU29" s="350"/>
      <c r="BV29" s="307"/>
      <c r="BW29" s="307"/>
      <c r="BX29" s="289"/>
      <c r="BY29" s="289"/>
      <c r="BZ29" s="347"/>
      <c r="CA29" s="43"/>
      <c r="CB29" s="360"/>
      <c r="CC29" s="360"/>
      <c r="CD29" s="360"/>
      <c r="CE29" s="360"/>
      <c r="CF29" s="360"/>
      <c r="CG29" s="360"/>
      <c r="CH29" s="360"/>
      <c r="CI29" s="360"/>
      <c r="CJ29" s="360"/>
      <c r="CK29" s="310"/>
      <c r="CL29" s="313"/>
      <c r="CM29" s="313"/>
      <c r="CN29" s="313"/>
      <c r="CO29" s="313"/>
      <c r="CP29" s="313"/>
      <c r="CQ29" s="313"/>
      <c r="CR29" s="280"/>
      <c r="CS29" s="277"/>
      <c r="CT29" s="344"/>
    </row>
    <row r="30" spans="1:98" ht="10.5" customHeight="1">
      <c r="A30" s="271"/>
      <c r="B30" s="302">
        <v>9</v>
      </c>
      <c r="C30" s="302"/>
      <c r="D30" s="302"/>
      <c r="E30" s="302"/>
      <c r="F30" s="302"/>
      <c r="G30" s="17"/>
      <c r="H30" s="303" t="str">
        <f>PHONETIC(H31)</f>
        <v>ミチカワ　ユウイチロウ</v>
      </c>
      <c r="I30" s="303"/>
      <c r="J30" s="303"/>
      <c r="K30" s="303"/>
      <c r="L30" s="303"/>
      <c r="M30" s="303"/>
      <c r="N30" s="303"/>
      <c r="O30" s="303"/>
      <c r="P30" s="303"/>
      <c r="Q30" s="303"/>
      <c r="R30" s="303"/>
      <c r="S30" s="303"/>
      <c r="T30" s="303"/>
      <c r="U30" s="303"/>
      <c r="V30" s="303"/>
      <c r="W30" s="303"/>
      <c r="X30" s="303"/>
      <c r="Y30" s="18"/>
      <c r="Z30" s="348">
        <v>2</v>
      </c>
      <c r="AA30" s="305"/>
      <c r="AB30" s="305"/>
      <c r="AC30" s="341"/>
      <c r="AD30" s="291" t="s">
        <v>667</v>
      </c>
      <c r="AE30" s="292"/>
      <c r="AF30" s="292"/>
      <c r="AG30" s="292"/>
      <c r="AH30" s="292"/>
      <c r="AI30" s="287" t="s">
        <v>106</v>
      </c>
      <c r="AJ30" s="285">
        <v>2</v>
      </c>
      <c r="AK30" s="285"/>
      <c r="AL30" s="285"/>
      <c r="AM30" s="285"/>
      <c r="AN30" s="287" t="s">
        <v>106</v>
      </c>
      <c r="AO30" s="285">
        <v>9</v>
      </c>
      <c r="AP30" s="285"/>
      <c r="AQ30" s="285"/>
      <c r="AR30" s="285"/>
      <c r="AS30" s="336" t="s">
        <v>663</v>
      </c>
      <c r="AT30" s="337"/>
      <c r="AU30" s="337"/>
      <c r="AV30" s="337"/>
      <c r="AW30" s="337"/>
      <c r="AX30" s="287" t="s">
        <v>106</v>
      </c>
      <c r="AY30" s="285">
        <v>4</v>
      </c>
      <c r="AZ30" s="285"/>
      <c r="BA30" s="285"/>
      <c r="BB30" s="290"/>
      <c r="BC30" s="286">
        <v>176</v>
      </c>
      <c r="BD30" s="286"/>
      <c r="BE30" s="286"/>
      <c r="BF30" s="286"/>
      <c r="BG30" s="286"/>
      <c r="BH30" s="286"/>
      <c r="BI30" s="286">
        <v>70</v>
      </c>
      <c r="BJ30" s="286"/>
      <c r="BK30" s="286"/>
      <c r="BL30" s="286"/>
      <c r="BM30" s="286"/>
      <c r="BN30" s="286"/>
      <c r="BO30" s="348" t="s">
        <v>399</v>
      </c>
      <c r="BP30" s="305"/>
      <c r="BQ30" s="305"/>
      <c r="BR30" s="287" t="s">
        <v>85</v>
      </c>
      <c r="BS30" s="287"/>
      <c r="BT30" s="345"/>
      <c r="BU30" s="348" t="s">
        <v>399</v>
      </c>
      <c r="BV30" s="305"/>
      <c r="BW30" s="305"/>
      <c r="BX30" s="287" t="s">
        <v>85</v>
      </c>
      <c r="BY30" s="287"/>
      <c r="BZ30" s="345"/>
      <c r="CA30" s="4"/>
      <c r="CB30" s="358" t="s">
        <v>409</v>
      </c>
      <c r="CC30" s="358"/>
      <c r="CD30" s="358"/>
      <c r="CE30" s="358"/>
      <c r="CF30" s="358"/>
      <c r="CG30" s="358"/>
      <c r="CH30" s="358"/>
      <c r="CI30" s="358"/>
      <c r="CJ30" s="358"/>
      <c r="CK30" s="308" t="s">
        <v>18</v>
      </c>
      <c r="CL30" s="311"/>
      <c r="CM30" s="311"/>
      <c r="CN30" s="311"/>
      <c r="CO30" s="311"/>
      <c r="CP30" s="311"/>
      <c r="CQ30" s="311"/>
      <c r="CR30" s="278" t="s">
        <v>13</v>
      </c>
      <c r="CS30" s="275"/>
      <c r="CT30" s="344"/>
    </row>
    <row r="31" spans="1:98" ht="8.25" customHeight="1">
      <c r="A31" s="271"/>
      <c r="B31" s="302"/>
      <c r="C31" s="302"/>
      <c r="D31" s="302"/>
      <c r="E31" s="302"/>
      <c r="F31" s="302"/>
      <c r="G31" s="20"/>
      <c r="H31" s="297" t="s">
        <v>387</v>
      </c>
      <c r="I31" s="297"/>
      <c r="J31" s="297"/>
      <c r="K31" s="297"/>
      <c r="L31" s="297"/>
      <c r="M31" s="297"/>
      <c r="N31" s="297"/>
      <c r="O31" s="297"/>
      <c r="P31" s="297"/>
      <c r="Q31" s="297"/>
      <c r="R31" s="297"/>
      <c r="S31" s="297"/>
      <c r="T31" s="297"/>
      <c r="U31" s="297"/>
      <c r="V31" s="297"/>
      <c r="W31" s="297"/>
      <c r="X31" s="297"/>
      <c r="Y31" s="21"/>
      <c r="Z31" s="349"/>
      <c r="AA31" s="306"/>
      <c r="AB31" s="306"/>
      <c r="AC31" s="342"/>
      <c r="AD31" s="293"/>
      <c r="AE31" s="294"/>
      <c r="AF31" s="294"/>
      <c r="AG31" s="294"/>
      <c r="AH31" s="294"/>
      <c r="AI31" s="288"/>
      <c r="AJ31" s="285"/>
      <c r="AK31" s="285"/>
      <c r="AL31" s="285"/>
      <c r="AM31" s="285"/>
      <c r="AN31" s="288"/>
      <c r="AO31" s="285"/>
      <c r="AP31" s="285"/>
      <c r="AQ31" s="285"/>
      <c r="AR31" s="285"/>
      <c r="AS31" s="336"/>
      <c r="AT31" s="337"/>
      <c r="AU31" s="337"/>
      <c r="AV31" s="337"/>
      <c r="AW31" s="337"/>
      <c r="AX31" s="288"/>
      <c r="AY31" s="285"/>
      <c r="AZ31" s="285"/>
      <c r="BA31" s="285"/>
      <c r="BB31" s="290"/>
      <c r="BC31" s="286"/>
      <c r="BD31" s="286"/>
      <c r="BE31" s="286"/>
      <c r="BF31" s="286"/>
      <c r="BG31" s="286"/>
      <c r="BH31" s="286"/>
      <c r="BI31" s="286"/>
      <c r="BJ31" s="286"/>
      <c r="BK31" s="286"/>
      <c r="BL31" s="286"/>
      <c r="BM31" s="286"/>
      <c r="BN31" s="286"/>
      <c r="BO31" s="349"/>
      <c r="BP31" s="306"/>
      <c r="BQ31" s="306"/>
      <c r="BR31" s="288"/>
      <c r="BS31" s="288"/>
      <c r="BT31" s="346"/>
      <c r="BU31" s="349"/>
      <c r="BV31" s="306"/>
      <c r="BW31" s="306"/>
      <c r="BX31" s="288"/>
      <c r="BY31" s="288"/>
      <c r="BZ31" s="346"/>
      <c r="CA31" s="4"/>
      <c r="CB31" s="359"/>
      <c r="CC31" s="359"/>
      <c r="CD31" s="359"/>
      <c r="CE31" s="359"/>
      <c r="CF31" s="359"/>
      <c r="CG31" s="359"/>
      <c r="CH31" s="359"/>
      <c r="CI31" s="359"/>
      <c r="CJ31" s="359"/>
      <c r="CK31" s="309"/>
      <c r="CL31" s="312"/>
      <c r="CM31" s="312"/>
      <c r="CN31" s="312"/>
      <c r="CO31" s="312"/>
      <c r="CP31" s="312"/>
      <c r="CQ31" s="312"/>
      <c r="CR31" s="279"/>
      <c r="CS31" s="276"/>
      <c r="CT31" s="344"/>
    </row>
    <row r="32" spans="1:98" ht="14.25" customHeight="1">
      <c r="A32" s="271"/>
      <c r="B32" s="302"/>
      <c r="C32" s="302"/>
      <c r="D32" s="302"/>
      <c r="E32" s="302"/>
      <c r="F32" s="302"/>
      <c r="G32" s="43"/>
      <c r="H32" s="298"/>
      <c r="I32" s="298"/>
      <c r="J32" s="298"/>
      <c r="K32" s="298"/>
      <c r="L32" s="298"/>
      <c r="M32" s="298"/>
      <c r="N32" s="298"/>
      <c r="O32" s="298"/>
      <c r="P32" s="298"/>
      <c r="Q32" s="298"/>
      <c r="R32" s="298"/>
      <c r="S32" s="298"/>
      <c r="T32" s="298"/>
      <c r="U32" s="298"/>
      <c r="V32" s="298"/>
      <c r="W32" s="298"/>
      <c r="X32" s="298"/>
      <c r="Y32" s="28"/>
      <c r="Z32" s="350"/>
      <c r="AA32" s="307"/>
      <c r="AB32" s="307"/>
      <c r="AC32" s="343"/>
      <c r="AD32" s="295"/>
      <c r="AE32" s="296"/>
      <c r="AF32" s="296"/>
      <c r="AG32" s="296"/>
      <c r="AH32" s="296"/>
      <c r="AI32" s="289"/>
      <c r="AJ32" s="285"/>
      <c r="AK32" s="285"/>
      <c r="AL32" s="285"/>
      <c r="AM32" s="285"/>
      <c r="AN32" s="289"/>
      <c r="AO32" s="285"/>
      <c r="AP32" s="285"/>
      <c r="AQ32" s="285"/>
      <c r="AR32" s="285"/>
      <c r="AS32" s="336"/>
      <c r="AT32" s="337"/>
      <c r="AU32" s="337"/>
      <c r="AV32" s="337"/>
      <c r="AW32" s="337"/>
      <c r="AX32" s="289"/>
      <c r="AY32" s="285"/>
      <c r="AZ32" s="285"/>
      <c r="BA32" s="285"/>
      <c r="BB32" s="290"/>
      <c r="BC32" s="286"/>
      <c r="BD32" s="286"/>
      <c r="BE32" s="286"/>
      <c r="BF32" s="286"/>
      <c r="BG32" s="286"/>
      <c r="BH32" s="286"/>
      <c r="BI32" s="286"/>
      <c r="BJ32" s="286"/>
      <c r="BK32" s="286"/>
      <c r="BL32" s="286"/>
      <c r="BM32" s="286"/>
      <c r="BN32" s="286"/>
      <c r="BO32" s="350"/>
      <c r="BP32" s="307"/>
      <c r="BQ32" s="307"/>
      <c r="BR32" s="289"/>
      <c r="BS32" s="289"/>
      <c r="BT32" s="347"/>
      <c r="BU32" s="350"/>
      <c r="BV32" s="307"/>
      <c r="BW32" s="307"/>
      <c r="BX32" s="289"/>
      <c r="BY32" s="289"/>
      <c r="BZ32" s="347"/>
      <c r="CA32" s="43"/>
      <c r="CB32" s="360"/>
      <c r="CC32" s="360"/>
      <c r="CD32" s="360"/>
      <c r="CE32" s="360"/>
      <c r="CF32" s="360"/>
      <c r="CG32" s="360"/>
      <c r="CH32" s="360"/>
      <c r="CI32" s="360"/>
      <c r="CJ32" s="360"/>
      <c r="CK32" s="310"/>
      <c r="CL32" s="313"/>
      <c r="CM32" s="313"/>
      <c r="CN32" s="313"/>
      <c r="CO32" s="313"/>
      <c r="CP32" s="313"/>
      <c r="CQ32" s="313"/>
      <c r="CR32" s="280"/>
      <c r="CS32" s="277"/>
      <c r="CT32" s="344"/>
    </row>
    <row r="33" spans="1:98" ht="10.5" customHeight="1">
      <c r="A33" s="271"/>
      <c r="B33" s="351">
        <v>10</v>
      </c>
      <c r="C33" s="352"/>
      <c r="D33" s="352"/>
      <c r="E33" s="352"/>
      <c r="F33" s="353"/>
      <c r="G33" s="17"/>
      <c r="H33" s="303" t="str">
        <f>PHONETIC(H34)</f>
        <v>コウサカ　スエオ</v>
      </c>
      <c r="I33" s="303"/>
      <c r="J33" s="303"/>
      <c r="K33" s="303"/>
      <c r="L33" s="303"/>
      <c r="M33" s="303"/>
      <c r="N33" s="303"/>
      <c r="O33" s="303"/>
      <c r="P33" s="303"/>
      <c r="Q33" s="303"/>
      <c r="R33" s="303"/>
      <c r="S33" s="303"/>
      <c r="T33" s="303"/>
      <c r="U33" s="303"/>
      <c r="V33" s="303"/>
      <c r="W33" s="303"/>
      <c r="X33" s="303"/>
      <c r="Y33" s="18"/>
      <c r="Z33" s="348">
        <v>2</v>
      </c>
      <c r="AA33" s="305"/>
      <c r="AB33" s="305"/>
      <c r="AC33" s="341"/>
      <c r="AD33" s="291" t="s">
        <v>667</v>
      </c>
      <c r="AE33" s="292"/>
      <c r="AF33" s="292"/>
      <c r="AG33" s="292"/>
      <c r="AH33" s="292"/>
      <c r="AI33" s="287" t="s">
        <v>106</v>
      </c>
      <c r="AJ33" s="285">
        <v>5</v>
      </c>
      <c r="AK33" s="285"/>
      <c r="AL33" s="285"/>
      <c r="AM33" s="285"/>
      <c r="AN33" s="287" t="s">
        <v>106</v>
      </c>
      <c r="AO33" s="285">
        <v>10</v>
      </c>
      <c r="AP33" s="285"/>
      <c r="AQ33" s="285"/>
      <c r="AR33" s="285"/>
      <c r="AS33" s="336" t="s">
        <v>663</v>
      </c>
      <c r="AT33" s="337"/>
      <c r="AU33" s="337"/>
      <c r="AV33" s="337"/>
      <c r="AW33" s="337"/>
      <c r="AX33" s="287" t="s">
        <v>106</v>
      </c>
      <c r="AY33" s="285">
        <v>4</v>
      </c>
      <c r="AZ33" s="285"/>
      <c r="BA33" s="285"/>
      <c r="BB33" s="290"/>
      <c r="BC33" s="286">
        <v>172</v>
      </c>
      <c r="BD33" s="286"/>
      <c r="BE33" s="286"/>
      <c r="BF33" s="286"/>
      <c r="BG33" s="286"/>
      <c r="BH33" s="286"/>
      <c r="BI33" s="286">
        <v>70</v>
      </c>
      <c r="BJ33" s="286"/>
      <c r="BK33" s="286"/>
      <c r="BL33" s="286"/>
      <c r="BM33" s="286"/>
      <c r="BN33" s="286"/>
      <c r="BO33" s="348" t="s">
        <v>399</v>
      </c>
      <c r="BP33" s="305"/>
      <c r="BQ33" s="305"/>
      <c r="BR33" s="287" t="s">
        <v>85</v>
      </c>
      <c r="BS33" s="287"/>
      <c r="BT33" s="345"/>
      <c r="BU33" s="348" t="s">
        <v>399</v>
      </c>
      <c r="BV33" s="305"/>
      <c r="BW33" s="305"/>
      <c r="BX33" s="287" t="s">
        <v>85</v>
      </c>
      <c r="BY33" s="287"/>
      <c r="BZ33" s="345"/>
      <c r="CA33" s="4"/>
      <c r="CB33" s="358" t="s">
        <v>410</v>
      </c>
      <c r="CC33" s="358"/>
      <c r="CD33" s="358"/>
      <c r="CE33" s="358"/>
      <c r="CF33" s="358"/>
      <c r="CG33" s="358"/>
      <c r="CH33" s="358"/>
      <c r="CI33" s="358"/>
      <c r="CJ33" s="358"/>
      <c r="CK33" s="308" t="s">
        <v>18</v>
      </c>
      <c r="CL33" s="311"/>
      <c r="CM33" s="311"/>
      <c r="CN33" s="311"/>
      <c r="CO33" s="311"/>
      <c r="CP33" s="311"/>
      <c r="CQ33" s="311"/>
      <c r="CR33" s="278" t="s">
        <v>13</v>
      </c>
      <c r="CS33" s="275"/>
      <c r="CT33" s="344"/>
    </row>
    <row r="34" spans="1:98" ht="8.25" customHeight="1">
      <c r="A34" s="271"/>
      <c r="B34" s="354"/>
      <c r="C34" s="355"/>
      <c r="D34" s="355"/>
      <c r="E34" s="355"/>
      <c r="F34" s="356"/>
      <c r="G34" s="20"/>
      <c r="H34" s="297" t="s">
        <v>388</v>
      </c>
      <c r="I34" s="297"/>
      <c r="J34" s="297"/>
      <c r="K34" s="297"/>
      <c r="L34" s="297"/>
      <c r="M34" s="297"/>
      <c r="N34" s="297"/>
      <c r="O34" s="297"/>
      <c r="P34" s="297"/>
      <c r="Q34" s="297"/>
      <c r="R34" s="297"/>
      <c r="S34" s="297"/>
      <c r="T34" s="297"/>
      <c r="U34" s="297"/>
      <c r="V34" s="297"/>
      <c r="W34" s="297"/>
      <c r="X34" s="297"/>
      <c r="Y34" s="21"/>
      <c r="Z34" s="349"/>
      <c r="AA34" s="306"/>
      <c r="AB34" s="306"/>
      <c r="AC34" s="342"/>
      <c r="AD34" s="293"/>
      <c r="AE34" s="294"/>
      <c r="AF34" s="294"/>
      <c r="AG34" s="294"/>
      <c r="AH34" s="294"/>
      <c r="AI34" s="288"/>
      <c r="AJ34" s="285"/>
      <c r="AK34" s="285"/>
      <c r="AL34" s="285"/>
      <c r="AM34" s="285"/>
      <c r="AN34" s="288"/>
      <c r="AO34" s="285"/>
      <c r="AP34" s="285"/>
      <c r="AQ34" s="285"/>
      <c r="AR34" s="285"/>
      <c r="AS34" s="336"/>
      <c r="AT34" s="337"/>
      <c r="AU34" s="337"/>
      <c r="AV34" s="337"/>
      <c r="AW34" s="337"/>
      <c r="AX34" s="288"/>
      <c r="AY34" s="285"/>
      <c r="AZ34" s="285"/>
      <c r="BA34" s="285"/>
      <c r="BB34" s="290"/>
      <c r="BC34" s="286"/>
      <c r="BD34" s="286"/>
      <c r="BE34" s="286"/>
      <c r="BF34" s="286"/>
      <c r="BG34" s="286"/>
      <c r="BH34" s="286"/>
      <c r="BI34" s="286"/>
      <c r="BJ34" s="286"/>
      <c r="BK34" s="286"/>
      <c r="BL34" s="286"/>
      <c r="BM34" s="286"/>
      <c r="BN34" s="286"/>
      <c r="BO34" s="349"/>
      <c r="BP34" s="306"/>
      <c r="BQ34" s="306"/>
      <c r="BR34" s="288"/>
      <c r="BS34" s="288"/>
      <c r="BT34" s="346"/>
      <c r="BU34" s="349"/>
      <c r="BV34" s="306"/>
      <c r="BW34" s="306"/>
      <c r="BX34" s="288"/>
      <c r="BY34" s="288"/>
      <c r="BZ34" s="346"/>
      <c r="CA34" s="4"/>
      <c r="CB34" s="359"/>
      <c r="CC34" s="359"/>
      <c r="CD34" s="359"/>
      <c r="CE34" s="359"/>
      <c r="CF34" s="359"/>
      <c r="CG34" s="359"/>
      <c r="CH34" s="359"/>
      <c r="CI34" s="359"/>
      <c r="CJ34" s="359"/>
      <c r="CK34" s="309"/>
      <c r="CL34" s="312"/>
      <c r="CM34" s="312"/>
      <c r="CN34" s="312"/>
      <c r="CO34" s="312"/>
      <c r="CP34" s="312"/>
      <c r="CQ34" s="312"/>
      <c r="CR34" s="279"/>
      <c r="CS34" s="276"/>
      <c r="CT34" s="344"/>
    </row>
    <row r="35" spans="1:98" ht="14.25" customHeight="1">
      <c r="A35" s="271"/>
      <c r="B35" s="340" t="s">
        <v>150</v>
      </c>
      <c r="C35" s="289"/>
      <c r="D35" s="289"/>
      <c r="E35" s="289"/>
      <c r="F35" s="347"/>
      <c r="G35" s="43"/>
      <c r="H35" s="298"/>
      <c r="I35" s="298"/>
      <c r="J35" s="298"/>
      <c r="K35" s="298"/>
      <c r="L35" s="298"/>
      <c r="M35" s="298"/>
      <c r="N35" s="298"/>
      <c r="O35" s="298"/>
      <c r="P35" s="298"/>
      <c r="Q35" s="298"/>
      <c r="R35" s="298"/>
      <c r="S35" s="298"/>
      <c r="T35" s="298"/>
      <c r="U35" s="298"/>
      <c r="V35" s="298"/>
      <c r="W35" s="298"/>
      <c r="X35" s="298"/>
      <c r="Y35" s="28"/>
      <c r="Z35" s="350"/>
      <c r="AA35" s="307"/>
      <c r="AB35" s="307"/>
      <c r="AC35" s="343"/>
      <c r="AD35" s="295"/>
      <c r="AE35" s="296"/>
      <c r="AF35" s="296"/>
      <c r="AG35" s="296"/>
      <c r="AH35" s="296"/>
      <c r="AI35" s="289"/>
      <c r="AJ35" s="285"/>
      <c r="AK35" s="285"/>
      <c r="AL35" s="285"/>
      <c r="AM35" s="285"/>
      <c r="AN35" s="289"/>
      <c r="AO35" s="285"/>
      <c r="AP35" s="285"/>
      <c r="AQ35" s="285"/>
      <c r="AR35" s="285"/>
      <c r="AS35" s="336"/>
      <c r="AT35" s="337"/>
      <c r="AU35" s="337"/>
      <c r="AV35" s="337"/>
      <c r="AW35" s="337"/>
      <c r="AX35" s="289"/>
      <c r="AY35" s="285"/>
      <c r="AZ35" s="285"/>
      <c r="BA35" s="285"/>
      <c r="BB35" s="290"/>
      <c r="BC35" s="286"/>
      <c r="BD35" s="286"/>
      <c r="BE35" s="286"/>
      <c r="BF35" s="286"/>
      <c r="BG35" s="286"/>
      <c r="BH35" s="286"/>
      <c r="BI35" s="286"/>
      <c r="BJ35" s="286"/>
      <c r="BK35" s="286"/>
      <c r="BL35" s="286"/>
      <c r="BM35" s="286"/>
      <c r="BN35" s="286"/>
      <c r="BO35" s="350"/>
      <c r="BP35" s="307"/>
      <c r="BQ35" s="307"/>
      <c r="BR35" s="289"/>
      <c r="BS35" s="289"/>
      <c r="BT35" s="347"/>
      <c r="BU35" s="350"/>
      <c r="BV35" s="307"/>
      <c r="BW35" s="307"/>
      <c r="BX35" s="289"/>
      <c r="BY35" s="289"/>
      <c r="BZ35" s="347"/>
      <c r="CA35" s="43"/>
      <c r="CB35" s="360"/>
      <c r="CC35" s="360"/>
      <c r="CD35" s="360"/>
      <c r="CE35" s="360"/>
      <c r="CF35" s="360"/>
      <c r="CG35" s="360"/>
      <c r="CH35" s="360"/>
      <c r="CI35" s="360"/>
      <c r="CJ35" s="360"/>
      <c r="CK35" s="310"/>
      <c r="CL35" s="313"/>
      <c r="CM35" s="313"/>
      <c r="CN35" s="313"/>
      <c r="CO35" s="313"/>
      <c r="CP35" s="313"/>
      <c r="CQ35" s="313"/>
      <c r="CR35" s="280"/>
      <c r="CS35" s="277"/>
      <c r="CT35" s="344"/>
    </row>
    <row r="36" spans="1:98" ht="10.5" customHeight="1">
      <c r="A36" s="271"/>
      <c r="B36" s="351">
        <v>11</v>
      </c>
      <c r="C36" s="352"/>
      <c r="D36" s="352"/>
      <c r="E36" s="352"/>
      <c r="F36" s="353"/>
      <c r="G36" s="17"/>
      <c r="H36" s="303" t="str">
        <f>PHONETIC(H37)</f>
        <v>カワバタ　セイジ</v>
      </c>
      <c r="I36" s="303"/>
      <c r="J36" s="303"/>
      <c r="K36" s="303"/>
      <c r="L36" s="303"/>
      <c r="M36" s="303"/>
      <c r="N36" s="303"/>
      <c r="O36" s="303"/>
      <c r="P36" s="303"/>
      <c r="Q36" s="303"/>
      <c r="R36" s="303"/>
      <c r="S36" s="303"/>
      <c r="T36" s="303"/>
      <c r="U36" s="303"/>
      <c r="V36" s="303"/>
      <c r="W36" s="303"/>
      <c r="X36" s="303"/>
      <c r="Y36" s="18"/>
      <c r="Z36" s="348">
        <v>2</v>
      </c>
      <c r="AA36" s="305"/>
      <c r="AB36" s="305"/>
      <c r="AC36" s="341"/>
      <c r="AD36" s="291" t="s">
        <v>667</v>
      </c>
      <c r="AE36" s="292"/>
      <c r="AF36" s="292"/>
      <c r="AG36" s="292"/>
      <c r="AH36" s="292"/>
      <c r="AI36" s="287" t="s">
        <v>106</v>
      </c>
      <c r="AJ36" s="285">
        <v>10</v>
      </c>
      <c r="AK36" s="285"/>
      <c r="AL36" s="285"/>
      <c r="AM36" s="285"/>
      <c r="AN36" s="287" t="s">
        <v>106</v>
      </c>
      <c r="AO36" s="285">
        <v>11</v>
      </c>
      <c r="AP36" s="285"/>
      <c r="AQ36" s="285"/>
      <c r="AR36" s="285"/>
      <c r="AS36" s="336" t="s">
        <v>663</v>
      </c>
      <c r="AT36" s="337"/>
      <c r="AU36" s="337"/>
      <c r="AV36" s="337"/>
      <c r="AW36" s="337"/>
      <c r="AX36" s="287" t="s">
        <v>106</v>
      </c>
      <c r="AY36" s="285">
        <v>4</v>
      </c>
      <c r="AZ36" s="285"/>
      <c r="BA36" s="285"/>
      <c r="BB36" s="290"/>
      <c r="BC36" s="286">
        <v>170</v>
      </c>
      <c r="BD36" s="286"/>
      <c r="BE36" s="286"/>
      <c r="BF36" s="286"/>
      <c r="BG36" s="286"/>
      <c r="BH36" s="286"/>
      <c r="BI36" s="286">
        <v>64</v>
      </c>
      <c r="BJ36" s="286"/>
      <c r="BK36" s="286"/>
      <c r="BL36" s="286"/>
      <c r="BM36" s="286"/>
      <c r="BN36" s="286"/>
      <c r="BO36" s="348" t="s">
        <v>399</v>
      </c>
      <c r="BP36" s="305"/>
      <c r="BQ36" s="305"/>
      <c r="BR36" s="287" t="s">
        <v>85</v>
      </c>
      <c r="BS36" s="287"/>
      <c r="BT36" s="345"/>
      <c r="BU36" s="348" t="s">
        <v>399</v>
      </c>
      <c r="BV36" s="305"/>
      <c r="BW36" s="305"/>
      <c r="BX36" s="305" t="s">
        <v>397</v>
      </c>
      <c r="BY36" s="305"/>
      <c r="BZ36" s="341"/>
      <c r="CA36" s="4"/>
      <c r="CB36" s="358" t="s">
        <v>411</v>
      </c>
      <c r="CC36" s="358"/>
      <c r="CD36" s="358"/>
      <c r="CE36" s="358"/>
      <c r="CF36" s="358"/>
      <c r="CG36" s="358"/>
      <c r="CH36" s="358"/>
      <c r="CI36" s="358"/>
      <c r="CJ36" s="358"/>
      <c r="CK36" s="308" t="s">
        <v>18</v>
      </c>
      <c r="CL36" s="311"/>
      <c r="CM36" s="311"/>
      <c r="CN36" s="311"/>
      <c r="CO36" s="311"/>
      <c r="CP36" s="311"/>
      <c r="CQ36" s="311"/>
      <c r="CR36" s="278" t="s">
        <v>13</v>
      </c>
      <c r="CS36" s="275"/>
      <c r="CT36" s="344"/>
    </row>
    <row r="37" spans="1:98" ht="8.25" customHeight="1">
      <c r="A37" s="271"/>
      <c r="B37" s="354"/>
      <c r="C37" s="355"/>
      <c r="D37" s="355"/>
      <c r="E37" s="355"/>
      <c r="F37" s="356"/>
      <c r="G37" s="20"/>
      <c r="H37" s="297" t="s">
        <v>389</v>
      </c>
      <c r="I37" s="297"/>
      <c r="J37" s="297"/>
      <c r="K37" s="297"/>
      <c r="L37" s="297"/>
      <c r="M37" s="297"/>
      <c r="N37" s="297"/>
      <c r="O37" s="297"/>
      <c r="P37" s="297"/>
      <c r="Q37" s="297"/>
      <c r="R37" s="297"/>
      <c r="S37" s="297"/>
      <c r="T37" s="297"/>
      <c r="U37" s="297"/>
      <c r="V37" s="297"/>
      <c r="W37" s="297"/>
      <c r="X37" s="297"/>
      <c r="Y37" s="21"/>
      <c r="Z37" s="349"/>
      <c r="AA37" s="306"/>
      <c r="AB37" s="306"/>
      <c r="AC37" s="342"/>
      <c r="AD37" s="293"/>
      <c r="AE37" s="294"/>
      <c r="AF37" s="294"/>
      <c r="AG37" s="294"/>
      <c r="AH37" s="294"/>
      <c r="AI37" s="288"/>
      <c r="AJ37" s="285"/>
      <c r="AK37" s="285"/>
      <c r="AL37" s="285"/>
      <c r="AM37" s="285"/>
      <c r="AN37" s="288"/>
      <c r="AO37" s="285"/>
      <c r="AP37" s="285"/>
      <c r="AQ37" s="285"/>
      <c r="AR37" s="285"/>
      <c r="AS37" s="336"/>
      <c r="AT37" s="337"/>
      <c r="AU37" s="337"/>
      <c r="AV37" s="337"/>
      <c r="AW37" s="337"/>
      <c r="AX37" s="288"/>
      <c r="AY37" s="285"/>
      <c r="AZ37" s="285"/>
      <c r="BA37" s="285"/>
      <c r="BB37" s="290"/>
      <c r="BC37" s="286"/>
      <c r="BD37" s="286"/>
      <c r="BE37" s="286"/>
      <c r="BF37" s="286"/>
      <c r="BG37" s="286"/>
      <c r="BH37" s="286"/>
      <c r="BI37" s="286"/>
      <c r="BJ37" s="286"/>
      <c r="BK37" s="286"/>
      <c r="BL37" s="286"/>
      <c r="BM37" s="286"/>
      <c r="BN37" s="286"/>
      <c r="BO37" s="349"/>
      <c r="BP37" s="306"/>
      <c r="BQ37" s="306"/>
      <c r="BR37" s="288"/>
      <c r="BS37" s="288"/>
      <c r="BT37" s="346"/>
      <c r="BU37" s="349"/>
      <c r="BV37" s="306"/>
      <c r="BW37" s="306"/>
      <c r="BX37" s="306"/>
      <c r="BY37" s="306"/>
      <c r="BZ37" s="342"/>
      <c r="CA37" s="4"/>
      <c r="CB37" s="359"/>
      <c r="CC37" s="359"/>
      <c r="CD37" s="359"/>
      <c r="CE37" s="359"/>
      <c r="CF37" s="359"/>
      <c r="CG37" s="359"/>
      <c r="CH37" s="359"/>
      <c r="CI37" s="359"/>
      <c r="CJ37" s="359"/>
      <c r="CK37" s="309"/>
      <c r="CL37" s="312"/>
      <c r="CM37" s="312"/>
      <c r="CN37" s="312"/>
      <c r="CO37" s="312"/>
      <c r="CP37" s="312"/>
      <c r="CQ37" s="312"/>
      <c r="CR37" s="279"/>
      <c r="CS37" s="276"/>
      <c r="CT37" s="344"/>
    </row>
    <row r="38" spans="1:98" ht="14.25" customHeight="1">
      <c r="A38" s="271"/>
      <c r="B38" s="340" t="s">
        <v>150</v>
      </c>
      <c r="C38" s="289"/>
      <c r="D38" s="289"/>
      <c r="E38" s="289"/>
      <c r="F38" s="347"/>
      <c r="G38" s="43"/>
      <c r="H38" s="298"/>
      <c r="I38" s="298"/>
      <c r="J38" s="298"/>
      <c r="K38" s="298"/>
      <c r="L38" s="298"/>
      <c r="M38" s="298"/>
      <c r="N38" s="298"/>
      <c r="O38" s="298"/>
      <c r="P38" s="298"/>
      <c r="Q38" s="298"/>
      <c r="R38" s="298"/>
      <c r="S38" s="298"/>
      <c r="T38" s="298"/>
      <c r="U38" s="298"/>
      <c r="V38" s="298"/>
      <c r="W38" s="298"/>
      <c r="X38" s="298"/>
      <c r="Y38" s="28"/>
      <c r="Z38" s="350"/>
      <c r="AA38" s="307"/>
      <c r="AB38" s="307"/>
      <c r="AC38" s="343"/>
      <c r="AD38" s="295"/>
      <c r="AE38" s="296"/>
      <c r="AF38" s="296"/>
      <c r="AG38" s="296"/>
      <c r="AH38" s="296"/>
      <c r="AI38" s="289"/>
      <c r="AJ38" s="285"/>
      <c r="AK38" s="285"/>
      <c r="AL38" s="285"/>
      <c r="AM38" s="285"/>
      <c r="AN38" s="289"/>
      <c r="AO38" s="285"/>
      <c r="AP38" s="285"/>
      <c r="AQ38" s="285"/>
      <c r="AR38" s="285"/>
      <c r="AS38" s="336"/>
      <c r="AT38" s="337"/>
      <c r="AU38" s="337"/>
      <c r="AV38" s="337"/>
      <c r="AW38" s="337"/>
      <c r="AX38" s="289"/>
      <c r="AY38" s="285"/>
      <c r="AZ38" s="285"/>
      <c r="BA38" s="285"/>
      <c r="BB38" s="290"/>
      <c r="BC38" s="286"/>
      <c r="BD38" s="286"/>
      <c r="BE38" s="286"/>
      <c r="BF38" s="286"/>
      <c r="BG38" s="286"/>
      <c r="BH38" s="286"/>
      <c r="BI38" s="286"/>
      <c r="BJ38" s="286"/>
      <c r="BK38" s="286"/>
      <c r="BL38" s="286"/>
      <c r="BM38" s="286"/>
      <c r="BN38" s="286"/>
      <c r="BO38" s="350"/>
      <c r="BP38" s="307"/>
      <c r="BQ38" s="307"/>
      <c r="BR38" s="289"/>
      <c r="BS38" s="289"/>
      <c r="BT38" s="347"/>
      <c r="BU38" s="350"/>
      <c r="BV38" s="307"/>
      <c r="BW38" s="307"/>
      <c r="BX38" s="307"/>
      <c r="BY38" s="307"/>
      <c r="BZ38" s="343"/>
      <c r="CA38" s="43"/>
      <c r="CB38" s="360"/>
      <c r="CC38" s="360"/>
      <c r="CD38" s="360"/>
      <c r="CE38" s="360"/>
      <c r="CF38" s="360"/>
      <c r="CG38" s="360"/>
      <c r="CH38" s="360"/>
      <c r="CI38" s="360"/>
      <c r="CJ38" s="360"/>
      <c r="CK38" s="310"/>
      <c r="CL38" s="313"/>
      <c r="CM38" s="313"/>
      <c r="CN38" s="313"/>
      <c r="CO38" s="313"/>
      <c r="CP38" s="313"/>
      <c r="CQ38" s="313"/>
      <c r="CR38" s="280"/>
      <c r="CS38" s="277"/>
      <c r="CT38" s="344"/>
    </row>
    <row r="39" spans="1:98" ht="10.5" customHeight="1">
      <c r="A39" s="271"/>
      <c r="B39" s="351">
        <v>12</v>
      </c>
      <c r="C39" s="352"/>
      <c r="D39" s="352"/>
      <c r="E39" s="352"/>
      <c r="F39" s="353"/>
      <c r="G39" s="17"/>
      <c r="H39" s="303" t="str">
        <f>PHONETIC(H40)</f>
        <v>サトミ　シゲタ</v>
      </c>
      <c r="I39" s="303"/>
      <c r="J39" s="303"/>
      <c r="K39" s="303"/>
      <c r="L39" s="303"/>
      <c r="M39" s="303"/>
      <c r="N39" s="303"/>
      <c r="O39" s="303"/>
      <c r="P39" s="303"/>
      <c r="Q39" s="303"/>
      <c r="R39" s="303"/>
      <c r="S39" s="303"/>
      <c r="T39" s="303"/>
      <c r="U39" s="303"/>
      <c r="V39" s="303"/>
      <c r="W39" s="303"/>
      <c r="X39" s="303"/>
      <c r="Y39" s="18"/>
      <c r="Z39" s="348">
        <v>2</v>
      </c>
      <c r="AA39" s="305"/>
      <c r="AB39" s="305"/>
      <c r="AC39" s="341"/>
      <c r="AD39" s="291" t="s">
        <v>667</v>
      </c>
      <c r="AE39" s="292"/>
      <c r="AF39" s="292"/>
      <c r="AG39" s="292"/>
      <c r="AH39" s="292"/>
      <c r="AI39" s="287" t="s">
        <v>106</v>
      </c>
      <c r="AJ39" s="285">
        <v>7</v>
      </c>
      <c r="AK39" s="285"/>
      <c r="AL39" s="285"/>
      <c r="AM39" s="285"/>
      <c r="AN39" s="287" t="s">
        <v>106</v>
      </c>
      <c r="AO39" s="285">
        <v>12</v>
      </c>
      <c r="AP39" s="285"/>
      <c r="AQ39" s="285"/>
      <c r="AR39" s="285"/>
      <c r="AS39" s="336" t="s">
        <v>663</v>
      </c>
      <c r="AT39" s="337"/>
      <c r="AU39" s="337"/>
      <c r="AV39" s="337"/>
      <c r="AW39" s="337"/>
      <c r="AX39" s="287" t="s">
        <v>106</v>
      </c>
      <c r="AY39" s="285">
        <v>4</v>
      </c>
      <c r="AZ39" s="285"/>
      <c r="BA39" s="285"/>
      <c r="BB39" s="290"/>
      <c r="BC39" s="286">
        <v>170</v>
      </c>
      <c r="BD39" s="286"/>
      <c r="BE39" s="286"/>
      <c r="BF39" s="286"/>
      <c r="BG39" s="286"/>
      <c r="BH39" s="286"/>
      <c r="BI39" s="286">
        <v>66</v>
      </c>
      <c r="BJ39" s="286"/>
      <c r="BK39" s="286"/>
      <c r="BL39" s="286"/>
      <c r="BM39" s="286"/>
      <c r="BN39" s="286"/>
      <c r="BO39" s="338" t="s">
        <v>70</v>
      </c>
      <c r="BP39" s="287"/>
      <c r="BQ39" s="287"/>
      <c r="BR39" s="305" t="s">
        <v>397</v>
      </c>
      <c r="BS39" s="305"/>
      <c r="BT39" s="341"/>
      <c r="BU39" s="338" t="s">
        <v>70</v>
      </c>
      <c r="BV39" s="287"/>
      <c r="BW39" s="287"/>
      <c r="BX39" s="305" t="s">
        <v>397</v>
      </c>
      <c r="BY39" s="305"/>
      <c r="BZ39" s="341"/>
      <c r="CA39" s="4"/>
      <c r="CB39" s="358" t="s">
        <v>412</v>
      </c>
      <c r="CC39" s="358"/>
      <c r="CD39" s="358"/>
      <c r="CE39" s="358"/>
      <c r="CF39" s="358"/>
      <c r="CG39" s="358"/>
      <c r="CH39" s="358"/>
      <c r="CI39" s="358"/>
      <c r="CJ39" s="358"/>
      <c r="CK39" s="308" t="s">
        <v>18</v>
      </c>
      <c r="CL39" s="311"/>
      <c r="CM39" s="311"/>
      <c r="CN39" s="311"/>
      <c r="CO39" s="311"/>
      <c r="CP39" s="311"/>
      <c r="CQ39" s="311"/>
      <c r="CR39" s="278" t="s">
        <v>13</v>
      </c>
      <c r="CS39" s="275"/>
      <c r="CT39" s="344"/>
    </row>
    <row r="40" spans="1:98" ht="8.25" customHeight="1">
      <c r="A40" s="271"/>
      <c r="B40" s="354"/>
      <c r="C40" s="355"/>
      <c r="D40" s="355"/>
      <c r="E40" s="355"/>
      <c r="F40" s="356"/>
      <c r="G40" s="20"/>
      <c r="H40" s="297" t="s">
        <v>390</v>
      </c>
      <c r="I40" s="297"/>
      <c r="J40" s="297"/>
      <c r="K40" s="297"/>
      <c r="L40" s="297"/>
      <c r="M40" s="297"/>
      <c r="N40" s="297"/>
      <c r="O40" s="297"/>
      <c r="P40" s="297"/>
      <c r="Q40" s="297"/>
      <c r="R40" s="297"/>
      <c r="S40" s="297"/>
      <c r="T40" s="297"/>
      <c r="U40" s="297"/>
      <c r="V40" s="297"/>
      <c r="W40" s="297"/>
      <c r="X40" s="297"/>
      <c r="Y40" s="21"/>
      <c r="Z40" s="349"/>
      <c r="AA40" s="306"/>
      <c r="AB40" s="306"/>
      <c r="AC40" s="342"/>
      <c r="AD40" s="293"/>
      <c r="AE40" s="294"/>
      <c r="AF40" s="294"/>
      <c r="AG40" s="294"/>
      <c r="AH40" s="294"/>
      <c r="AI40" s="288"/>
      <c r="AJ40" s="285"/>
      <c r="AK40" s="285"/>
      <c r="AL40" s="285"/>
      <c r="AM40" s="285"/>
      <c r="AN40" s="288"/>
      <c r="AO40" s="285"/>
      <c r="AP40" s="285"/>
      <c r="AQ40" s="285"/>
      <c r="AR40" s="285"/>
      <c r="AS40" s="336"/>
      <c r="AT40" s="337"/>
      <c r="AU40" s="337"/>
      <c r="AV40" s="337"/>
      <c r="AW40" s="337"/>
      <c r="AX40" s="288"/>
      <c r="AY40" s="285"/>
      <c r="AZ40" s="285"/>
      <c r="BA40" s="285"/>
      <c r="BB40" s="290"/>
      <c r="BC40" s="286"/>
      <c r="BD40" s="286"/>
      <c r="BE40" s="286"/>
      <c r="BF40" s="286"/>
      <c r="BG40" s="286"/>
      <c r="BH40" s="286"/>
      <c r="BI40" s="286"/>
      <c r="BJ40" s="286"/>
      <c r="BK40" s="286"/>
      <c r="BL40" s="286"/>
      <c r="BM40" s="286"/>
      <c r="BN40" s="286"/>
      <c r="BO40" s="339"/>
      <c r="BP40" s="288"/>
      <c r="BQ40" s="288"/>
      <c r="BR40" s="306"/>
      <c r="BS40" s="306"/>
      <c r="BT40" s="342"/>
      <c r="BU40" s="339"/>
      <c r="BV40" s="288"/>
      <c r="BW40" s="288"/>
      <c r="BX40" s="306"/>
      <c r="BY40" s="306"/>
      <c r="BZ40" s="342"/>
      <c r="CA40" s="4"/>
      <c r="CB40" s="359"/>
      <c r="CC40" s="359"/>
      <c r="CD40" s="359"/>
      <c r="CE40" s="359"/>
      <c r="CF40" s="359"/>
      <c r="CG40" s="359"/>
      <c r="CH40" s="359"/>
      <c r="CI40" s="359"/>
      <c r="CJ40" s="359"/>
      <c r="CK40" s="309"/>
      <c r="CL40" s="312"/>
      <c r="CM40" s="312"/>
      <c r="CN40" s="312"/>
      <c r="CO40" s="312"/>
      <c r="CP40" s="312"/>
      <c r="CQ40" s="312"/>
      <c r="CR40" s="279"/>
      <c r="CS40" s="276"/>
      <c r="CT40" s="344"/>
    </row>
    <row r="41" spans="2:98" ht="14.25" customHeight="1">
      <c r="B41" s="340" t="s">
        <v>148</v>
      </c>
      <c r="C41" s="289"/>
      <c r="D41" s="289"/>
      <c r="E41" s="289"/>
      <c r="F41" s="347"/>
      <c r="G41" s="43"/>
      <c r="H41" s="298"/>
      <c r="I41" s="298"/>
      <c r="J41" s="298"/>
      <c r="K41" s="298"/>
      <c r="L41" s="298"/>
      <c r="M41" s="298"/>
      <c r="N41" s="298"/>
      <c r="O41" s="298"/>
      <c r="P41" s="298"/>
      <c r="Q41" s="298"/>
      <c r="R41" s="298"/>
      <c r="S41" s="298"/>
      <c r="T41" s="298"/>
      <c r="U41" s="298"/>
      <c r="V41" s="298"/>
      <c r="W41" s="298"/>
      <c r="X41" s="298"/>
      <c r="Y41" s="28"/>
      <c r="Z41" s="350"/>
      <c r="AA41" s="307"/>
      <c r="AB41" s="307"/>
      <c r="AC41" s="343"/>
      <c r="AD41" s="295"/>
      <c r="AE41" s="296"/>
      <c r="AF41" s="296"/>
      <c r="AG41" s="296"/>
      <c r="AH41" s="296"/>
      <c r="AI41" s="289"/>
      <c r="AJ41" s="285"/>
      <c r="AK41" s="285"/>
      <c r="AL41" s="285"/>
      <c r="AM41" s="285"/>
      <c r="AN41" s="289"/>
      <c r="AO41" s="285"/>
      <c r="AP41" s="285"/>
      <c r="AQ41" s="285"/>
      <c r="AR41" s="285"/>
      <c r="AS41" s="336"/>
      <c r="AT41" s="337"/>
      <c r="AU41" s="337"/>
      <c r="AV41" s="337"/>
      <c r="AW41" s="337"/>
      <c r="AX41" s="289"/>
      <c r="AY41" s="285"/>
      <c r="AZ41" s="285"/>
      <c r="BA41" s="285"/>
      <c r="BB41" s="290"/>
      <c r="BC41" s="286"/>
      <c r="BD41" s="286"/>
      <c r="BE41" s="286"/>
      <c r="BF41" s="286"/>
      <c r="BG41" s="286"/>
      <c r="BH41" s="286"/>
      <c r="BI41" s="286"/>
      <c r="BJ41" s="286"/>
      <c r="BK41" s="286"/>
      <c r="BL41" s="286"/>
      <c r="BM41" s="286"/>
      <c r="BN41" s="286"/>
      <c r="BO41" s="340"/>
      <c r="BP41" s="289"/>
      <c r="BQ41" s="289"/>
      <c r="BR41" s="307"/>
      <c r="BS41" s="307"/>
      <c r="BT41" s="343"/>
      <c r="BU41" s="340"/>
      <c r="BV41" s="289"/>
      <c r="BW41" s="289"/>
      <c r="BX41" s="307"/>
      <c r="BY41" s="307"/>
      <c r="BZ41" s="343"/>
      <c r="CA41" s="43"/>
      <c r="CB41" s="360"/>
      <c r="CC41" s="360"/>
      <c r="CD41" s="360"/>
      <c r="CE41" s="360"/>
      <c r="CF41" s="360"/>
      <c r="CG41" s="360"/>
      <c r="CH41" s="360"/>
      <c r="CI41" s="360"/>
      <c r="CJ41" s="360"/>
      <c r="CK41" s="310"/>
      <c r="CL41" s="313"/>
      <c r="CM41" s="313"/>
      <c r="CN41" s="313"/>
      <c r="CO41" s="313"/>
      <c r="CP41" s="313"/>
      <c r="CQ41" s="313"/>
      <c r="CR41" s="280"/>
      <c r="CS41" s="277"/>
      <c r="CT41" s="344"/>
    </row>
    <row r="42" spans="1:98" ht="10.5" customHeight="1">
      <c r="A42" s="327" t="s">
        <v>93</v>
      </c>
      <c r="B42" s="351">
        <v>13</v>
      </c>
      <c r="C42" s="352"/>
      <c r="D42" s="352"/>
      <c r="E42" s="352"/>
      <c r="F42" s="353"/>
      <c r="G42" s="17"/>
      <c r="H42" s="303" t="str">
        <f>PHONETIC(H43)</f>
        <v>スギヤマ　テツヤ</v>
      </c>
      <c r="I42" s="303"/>
      <c r="J42" s="303"/>
      <c r="K42" s="303"/>
      <c r="L42" s="303"/>
      <c r="M42" s="303"/>
      <c r="N42" s="303"/>
      <c r="O42" s="303"/>
      <c r="P42" s="303"/>
      <c r="Q42" s="303"/>
      <c r="R42" s="303"/>
      <c r="S42" s="303"/>
      <c r="T42" s="303"/>
      <c r="U42" s="303"/>
      <c r="V42" s="303"/>
      <c r="W42" s="303"/>
      <c r="X42" s="303"/>
      <c r="Y42" s="18"/>
      <c r="Z42" s="348">
        <v>1</v>
      </c>
      <c r="AA42" s="305"/>
      <c r="AB42" s="305"/>
      <c r="AC42" s="341"/>
      <c r="AD42" s="291" t="s">
        <v>666</v>
      </c>
      <c r="AE42" s="292"/>
      <c r="AF42" s="292"/>
      <c r="AG42" s="292"/>
      <c r="AH42" s="292"/>
      <c r="AI42" s="287" t="s">
        <v>106</v>
      </c>
      <c r="AJ42" s="285">
        <v>12</v>
      </c>
      <c r="AK42" s="285"/>
      <c r="AL42" s="285"/>
      <c r="AM42" s="285"/>
      <c r="AN42" s="287" t="s">
        <v>106</v>
      </c>
      <c r="AO42" s="285">
        <v>13</v>
      </c>
      <c r="AP42" s="285"/>
      <c r="AQ42" s="285"/>
      <c r="AR42" s="285"/>
      <c r="AS42" s="336" t="s">
        <v>664</v>
      </c>
      <c r="AT42" s="337"/>
      <c r="AU42" s="337"/>
      <c r="AV42" s="337"/>
      <c r="AW42" s="337"/>
      <c r="AX42" s="287" t="s">
        <v>106</v>
      </c>
      <c r="AY42" s="285">
        <v>4</v>
      </c>
      <c r="AZ42" s="285"/>
      <c r="BA42" s="285"/>
      <c r="BB42" s="290"/>
      <c r="BC42" s="286">
        <v>180</v>
      </c>
      <c r="BD42" s="286"/>
      <c r="BE42" s="286"/>
      <c r="BF42" s="286"/>
      <c r="BG42" s="286"/>
      <c r="BH42" s="286"/>
      <c r="BI42" s="286">
        <v>73</v>
      </c>
      <c r="BJ42" s="286"/>
      <c r="BK42" s="286"/>
      <c r="BL42" s="286"/>
      <c r="BM42" s="286"/>
      <c r="BN42" s="286"/>
      <c r="BO42" s="348" t="s">
        <v>399</v>
      </c>
      <c r="BP42" s="305"/>
      <c r="BQ42" s="305"/>
      <c r="BR42" s="287" t="s">
        <v>85</v>
      </c>
      <c r="BS42" s="287"/>
      <c r="BT42" s="345"/>
      <c r="BU42" s="348" t="s">
        <v>399</v>
      </c>
      <c r="BV42" s="305"/>
      <c r="BW42" s="305"/>
      <c r="BX42" s="287" t="s">
        <v>85</v>
      </c>
      <c r="BY42" s="287"/>
      <c r="BZ42" s="345"/>
      <c r="CA42" s="4"/>
      <c r="CB42" s="358" t="s">
        <v>413</v>
      </c>
      <c r="CC42" s="358"/>
      <c r="CD42" s="358"/>
      <c r="CE42" s="358"/>
      <c r="CF42" s="358"/>
      <c r="CG42" s="358"/>
      <c r="CH42" s="358"/>
      <c r="CI42" s="358"/>
      <c r="CJ42" s="358"/>
      <c r="CK42" s="308" t="s">
        <v>18</v>
      </c>
      <c r="CL42" s="311"/>
      <c r="CM42" s="311"/>
      <c r="CN42" s="311"/>
      <c r="CO42" s="311"/>
      <c r="CP42" s="311"/>
      <c r="CQ42" s="311"/>
      <c r="CR42" s="278" t="s">
        <v>13</v>
      </c>
      <c r="CS42" s="275"/>
      <c r="CT42" s="344"/>
    </row>
    <row r="43" spans="1:98" ht="8.25" customHeight="1">
      <c r="A43" s="357"/>
      <c r="B43" s="354"/>
      <c r="C43" s="355"/>
      <c r="D43" s="355"/>
      <c r="E43" s="355"/>
      <c r="F43" s="356"/>
      <c r="G43" s="20"/>
      <c r="H43" s="297" t="s">
        <v>391</v>
      </c>
      <c r="I43" s="297"/>
      <c r="J43" s="297"/>
      <c r="K43" s="297"/>
      <c r="L43" s="297"/>
      <c r="M43" s="297"/>
      <c r="N43" s="297"/>
      <c r="O43" s="297"/>
      <c r="P43" s="297"/>
      <c r="Q43" s="297"/>
      <c r="R43" s="297"/>
      <c r="S43" s="297"/>
      <c r="T43" s="297"/>
      <c r="U43" s="297"/>
      <c r="V43" s="297"/>
      <c r="W43" s="297"/>
      <c r="X43" s="297"/>
      <c r="Y43" s="21"/>
      <c r="Z43" s="349"/>
      <c r="AA43" s="306"/>
      <c r="AB43" s="306"/>
      <c r="AC43" s="342"/>
      <c r="AD43" s="293"/>
      <c r="AE43" s="294"/>
      <c r="AF43" s="294"/>
      <c r="AG43" s="294"/>
      <c r="AH43" s="294"/>
      <c r="AI43" s="288"/>
      <c r="AJ43" s="285"/>
      <c r="AK43" s="285"/>
      <c r="AL43" s="285"/>
      <c r="AM43" s="285"/>
      <c r="AN43" s="288"/>
      <c r="AO43" s="285"/>
      <c r="AP43" s="285"/>
      <c r="AQ43" s="285"/>
      <c r="AR43" s="285"/>
      <c r="AS43" s="336"/>
      <c r="AT43" s="337"/>
      <c r="AU43" s="337"/>
      <c r="AV43" s="337"/>
      <c r="AW43" s="337"/>
      <c r="AX43" s="288"/>
      <c r="AY43" s="285"/>
      <c r="AZ43" s="285"/>
      <c r="BA43" s="285"/>
      <c r="BB43" s="290"/>
      <c r="BC43" s="286"/>
      <c r="BD43" s="286"/>
      <c r="BE43" s="286"/>
      <c r="BF43" s="286"/>
      <c r="BG43" s="286"/>
      <c r="BH43" s="286"/>
      <c r="BI43" s="286"/>
      <c r="BJ43" s="286"/>
      <c r="BK43" s="286"/>
      <c r="BL43" s="286"/>
      <c r="BM43" s="286"/>
      <c r="BN43" s="286"/>
      <c r="BO43" s="349"/>
      <c r="BP43" s="306"/>
      <c r="BQ43" s="306"/>
      <c r="BR43" s="288"/>
      <c r="BS43" s="288"/>
      <c r="BT43" s="346"/>
      <c r="BU43" s="349"/>
      <c r="BV43" s="306"/>
      <c r="BW43" s="306"/>
      <c r="BX43" s="288"/>
      <c r="BY43" s="288"/>
      <c r="BZ43" s="346"/>
      <c r="CA43" s="4"/>
      <c r="CB43" s="359"/>
      <c r="CC43" s="359"/>
      <c r="CD43" s="359"/>
      <c r="CE43" s="359"/>
      <c r="CF43" s="359"/>
      <c r="CG43" s="359"/>
      <c r="CH43" s="359"/>
      <c r="CI43" s="359"/>
      <c r="CJ43" s="359"/>
      <c r="CK43" s="309"/>
      <c r="CL43" s="312"/>
      <c r="CM43" s="312"/>
      <c r="CN43" s="312"/>
      <c r="CO43" s="312"/>
      <c r="CP43" s="312"/>
      <c r="CQ43" s="312"/>
      <c r="CR43" s="279"/>
      <c r="CS43" s="276"/>
      <c r="CT43" s="344"/>
    </row>
    <row r="44" spans="1:98" ht="14.25" customHeight="1">
      <c r="A44" s="357"/>
      <c r="B44" s="340" t="s">
        <v>148</v>
      </c>
      <c r="C44" s="289"/>
      <c r="D44" s="289"/>
      <c r="E44" s="289"/>
      <c r="F44" s="347"/>
      <c r="G44" s="43"/>
      <c r="H44" s="298"/>
      <c r="I44" s="298"/>
      <c r="J44" s="298"/>
      <c r="K44" s="298"/>
      <c r="L44" s="298"/>
      <c r="M44" s="298"/>
      <c r="N44" s="298"/>
      <c r="O44" s="298"/>
      <c r="P44" s="298"/>
      <c r="Q44" s="298"/>
      <c r="R44" s="298"/>
      <c r="S44" s="298"/>
      <c r="T44" s="298"/>
      <c r="U44" s="298"/>
      <c r="V44" s="298"/>
      <c r="W44" s="298"/>
      <c r="X44" s="298"/>
      <c r="Y44" s="28"/>
      <c r="Z44" s="350"/>
      <c r="AA44" s="307"/>
      <c r="AB44" s="307"/>
      <c r="AC44" s="343"/>
      <c r="AD44" s="295"/>
      <c r="AE44" s="296"/>
      <c r="AF44" s="296"/>
      <c r="AG44" s="296"/>
      <c r="AH44" s="296"/>
      <c r="AI44" s="289"/>
      <c r="AJ44" s="285"/>
      <c r="AK44" s="285"/>
      <c r="AL44" s="285"/>
      <c r="AM44" s="285"/>
      <c r="AN44" s="289"/>
      <c r="AO44" s="285"/>
      <c r="AP44" s="285"/>
      <c r="AQ44" s="285"/>
      <c r="AR44" s="285"/>
      <c r="AS44" s="336"/>
      <c r="AT44" s="337"/>
      <c r="AU44" s="337"/>
      <c r="AV44" s="337"/>
      <c r="AW44" s="337"/>
      <c r="AX44" s="289"/>
      <c r="AY44" s="285"/>
      <c r="AZ44" s="285"/>
      <c r="BA44" s="285"/>
      <c r="BB44" s="290"/>
      <c r="BC44" s="286"/>
      <c r="BD44" s="286"/>
      <c r="BE44" s="286"/>
      <c r="BF44" s="286"/>
      <c r="BG44" s="286"/>
      <c r="BH44" s="286"/>
      <c r="BI44" s="286"/>
      <c r="BJ44" s="286"/>
      <c r="BK44" s="286"/>
      <c r="BL44" s="286"/>
      <c r="BM44" s="286"/>
      <c r="BN44" s="286"/>
      <c r="BO44" s="350"/>
      <c r="BP44" s="307"/>
      <c r="BQ44" s="307"/>
      <c r="BR44" s="289"/>
      <c r="BS44" s="289"/>
      <c r="BT44" s="347"/>
      <c r="BU44" s="350"/>
      <c r="BV44" s="307"/>
      <c r="BW44" s="307"/>
      <c r="BX44" s="289"/>
      <c r="BY44" s="289"/>
      <c r="BZ44" s="347"/>
      <c r="CA44" s="43"/>
      <c r="CB44" s="360"/>
      <c r="CC44" s="360"/>
      <c r="CD44" s="360"/>
      <c r="CE44" s="360"/>
      <c r="CF44" s="360"/>
      <c r="CG44" s="360"/>
      <c r="CH44" s="360"/>
      <c r="CI44" s="360"/>
      <c r="CJ44" s="360"/>
      <c r="CK44" s="310"/>
      <c r="CL44" s="313"/>
      <c r="CM44" s="313"/>
      <c r="CN44" s="313"/>
      <c r="CO44" s="313"/>
      <c r="CP44" s="313"/>
      <c r="CQ44" s="313"/>
      <c r="CR44" s="280"/>
      <c r="CS44" s="277"/>
      <c r="CT44" s="344"/>
    </row>
    <row r="45" spans="1:98" ht="10.5" customHeight="1">
      <c r="A45" s="357"/>
      <c r="B45" s="351">
        <v>14</v>
      </c>
      <c r="C45" s="352"/>
      <c r="D45" s="352"/>
      <c r="E45" s="352"/>
      <c r="F45" s="353"/>
      <c r="G45" s="17"/>
      <c r="H45" s="303" t="str">
        <f>PHONETIC(H46)</f>
        <v>キワキ　ユウスケ</v>
      </c>
      <c r="I45" s="303"/>
      <c r="J45" s="303"/>
      <c r="K45" s="303"/>
      <c r="L45" s="303"/>
      <c r="M45" s="303"/>
      <c r="N45" s="303"/>
      <c r="O45" s="303"/>
      <c r="P45" s="303"/>
      <c r="Q45" s="303"/>
      <c r="R45" s="303"/>
      <c r="S45" s="303"/>
      <c r="T45" s="303"/>
      <c r="U45" s="303"/>
      <c r="V45" s="303"/>
      <c r="W45" s="303"/>
      <c r="X45" s="303"/>
      <c r="Y45" s="18"/>
      <c r="Z45" s="348">
        <v>3</v>
      </c>
      <c r="AA45" s="305"/>
      <c r="AB45" s="305"/>
      <c r="AC45" s="341"/>
      <c r="AD45" s="291" t="s">
        <v>665</v>
      </c>
      <c r="AE45" s="292"/>
      <c r="AF45" s="292"/>
      <c r="AG45" s="292"/>
      <c r="AH45" s="292"/>
      <c r="AI45" s="287" t="s">
        <v>106</v>
      </c>
      <c r="AJ45" s="285">
        <v>4</v>
      </c>
      <c r="AK45" s="285"/>
      <c r="AL45" s="285"/>
      <c r="AM45" s="285"/>
      <c r="AN45" s="287" t="s">
        <v>106</v>
      </c>
      <c r="AO45" s="285">
        <v>14</v>
      </c>
      <c r="AP45" s="285"/>
      <c r="AQ45" s="285"/>
      <c r="AR45" s="285"/>
      <c r="AS45" s="336" t="s">
        <v>662</v>
      </c>
      <c r="AT45" s="337"/>
      <c r="AU45" s="337"/>
      <c r="AV45" s="337"/>
      <c r="AW45" s="337"/>
      <c r="AX45" s="287" t="s">
        <v>106</v>
      </c>
      <c r="AY45" s="285">
        <v>4</v>
      </c>
      <c r="AZ45" s="285"/>
      <c r="BA45" s="285"/>
      <c r="BB45" s="290"/>
      <c r="BC45" s="286">
        <v>175</v>
      </c>
      <c r="BD45" s="286"/>
      <c r="BE45" s="286"/>
      <c r="BF45" s="286"/>
      <c r="BG45" s="286"/>
      <c r="BH45" s="286"/>
      <c r="BI45" s="286">
        <v>75</v>
      </c>
      <c r="BJ45" s="286"/>
      <c r="BK45" s="286"/>
      <c r="BL45" s="286"/>
      <c r="BM45" s="286"/>
      <c r="BN45" s="286"/>
      <c r="BO45" s="348" t="s">
        <v>399</v>
      </c>
      <c r="BP45" s="305"/>
      <c r="BQ45" s="305"/>
      <c r="BR45" s="287" t="s">
        <v>85</v>
      </c>
      <c r="BS45" s="287"/>
      <c r="BT45" s="345"/>
      <c r="BU45" s="348" t="s">
        <v>399</v>
      </c>
      <c r="BV45" s="305"/>
      <c r="BW45" s="305"/>
      <c r="BX45" s="287" t="s">
        <v>85</v>
      </c>
      <c r="BY45" s="287"/>
      <c r="BZ45" s="345"/>
      <c r="CA45" s="4"/>
      <c r="CB45" s="358" t="s">
        <v>414</v>
      </c>
      <c r="CC45" s="358"/>
      <c r="CD45" s="358"/>
      <c r="CE45" s="358"/>
      <c r="CF45" s="358"/>
      <c r="CG45" s="358"/>
      <c r="CH45" s="358"/>
      <c r="CI45" s="358"/>
      <c r="CJ45" s="358"/>
      <c r="CK45" s="308" t="s">
        <v>18</v>
      </c>
      <c r="CL45" s="311"/>
      <c r="CM45" s="311"/>
      <c r="CN45" s="311"/>
      <c r="CO45" s="311"/>
      <c r="CP45" s="311"/>
      <c r="CQ45" s="311"/>
      <c r="CR45" s="278" t="s">
        <v>13</v>
      </c>
      <c r="CS45" s="275"/>
      <c r="CT45" s="13"/>
    </row>
    <row r="46" spans="1:98" ht="8.25" customHeight="1">
      <c r="A46" s="357"/>
      <c r="B46" s="354"/>
      <c r="C46" s="355"/>
      <c r="D46" s="355"/>
      <c r="E46" s="355"/>
      <c r="F46" s="356"/>
      <c r="G46" s="20"/>
      <c r="H46" s="297" t="s">
        <v>392</v>
      </c>
      <c r="I46" s="297"/>
      <c r="J46" s="297"/>
      <c r="K46" s="297"/>
      <c r="L46" s="297"/>
      <c r="M46" s="297"/>
      <c r="N46" s="297"/>
      <c r="O46" s="297"/>
      <c r="P46" s="297"/>
      <c r="Q46" s="297"/>
      <c r="R46" s="297"/>
      <c r="S46" s="297"/>
      <c r="T46" s="297"/>
      <c r="U46" s="297"/>
      <c r="V46" s="297"/>
      <c r="W46" s="297"/>
      <c r="X46" s="297"/>
      <c r="Y46" s="21"/>
      <c r="Z46" s="349"/>
      <c r="AA46" s="306"/>
      <c r="AB46" s="306"/>
      <c r="AC46" s="342"/>
      <c r="AD46" s="293"/>
      <c r="AE46" s="294"/>
      <c r="AF46" s="294"/>
      <c r="AG46" s="294"/>
      <c r="AH46" s="294"/>
      <c r="AI46" s="288"/>
      <c r="AJ46" s="285"/>
      <c r="AK46" s="285"/>
      <c r="AL46" s="285"/>
      <c r="AM46" s="285"/>
      <c r="AN46" s="288"/>
      <c r="AO46" s="285"/>
      <c r="AP46" s="285"/>
      <c r="AQ46" s="285"/>
      <c r="AR46" s="285"/>
      <c r="AS46" s="336"/>
      <c r="AT46" s="337"/>
      <c r="AU46" s="337"/>
      <c r="AV46" s="337"/>
      <c r="AW46" s="337"/>
      <c r="AX46" s="288"/>
      <c r="AY46" s="285"/>
      <c r="AZ46" s="285"/>
      <c r="BA46" s="285"/>
      <c r="BB46" s="290"/>
      <c r="BC46" s="286"/>
      <c r="BD46" s="286"/>
      <c r="BE46" s="286"/>
      <c r="BF46" s="286"/>
      <c r="BG46" s="286"/>
      <c r="BH46" s="286"/>
      <c r="BI46" s="286"/>
      <c r="BJ46" s="286"/>
      <c r="BK46" s="286"/>
      <c r="BL46" s="286"/>
      <c r="BM46" s="286"/>
      <c r="BN46" s="286"/>
      <c r="BO46" s="349"/>
      <c r="BP46" s="306"/>
      <c r="BQ46" s="306"/>
      <c r="BR46" s="288"/>
      <c r="BS46" s="288"/>
      <c r="BT46" s="346"/>
      <c r="BU46" s="349"/>
      <c r="BV46" s="306"/>
      <c r="BW46" s="306"/>
      <c r="BX46" s="288"/>
      <c r="BY46" s="288"/>
      <c r="BZ46" s="346"/>
      <c r="CA46" s="4"/>
      <c r="CB46" s="359"/>
      <c r="CC46" s="359"/>
      <c r="CD46" s="359"/>
      <c r="CE46" s="359"/>
      <c r="CF46" s="359"/>
      <c r="CG46" s="359"/>
      <c r="CH46" s="359"/>
      <c r="CI46" s="359"/>
      <c r="CJ46" s="359"/>
      <c r="CK46" s="309"/>
      <c r="CL46" s="312"/>
      <c r="CM46" s="312"/>
      <c r="CN46" s="312"/>
      <c r="CO46" s="312"/>
      <c r="CP46" s="312"/>
      <c r="CQ46" s="312"/>
      <c r="CR46" s="279"/>
      <c r="CS46" s="276"/>
      <c r="CT46" s="13"/>
    </row>
    <row r="47" spans="1:98" ht="14.25" customHeight="1">
      <c r="A47" s="357"/>
      <c r="B47" s="340" t="s">
        <v>149</v>
      </c>
      <c r="C47" s="289"/>
      <c r="D47" s="289"/>
      <c r="E47" s="289"/>
      <c r="F47" s="347"/>
      <c r="G47" s="43"/>
      <c r="H47" s="298"/>
      <c r="I47" s="298"/>
      <c r="J47" s="298"/>
      <c r="K47" s="298"/>
      <c r="L47" s="298"/>
      <c r="M47" s="298"/>
      <c r="N47" s="298"/>
      <c r="O47" s="298"/>
      <c r="P47" s="298"/>
      <c r="Q47" s="298"/>
      <c r="R47" s="298"/>
      <c r="S47" s="298"/>
      <c r="T47" s="298"/>
      <c r="U47" s="298"/>
      <c r="V47" s="298"/>
      <c r="W47" s="298"/>
      <c r="X47" s="298"/>
      <c r="Y47" s="28"/>
      <c r="Z47" s="350"/>
      <c r="AA47" s="307"/>
      <c r="AB47" s="307"/>
      <c r="AC47" s="343"/>
      <c r="AD47" s="295"/>
      <c r="AE47" s="296"/>
      <c r="AF47" s="296"/>
      <c r="AG47" s="296"/>
      <c r="AH47" s="296"/>
      <c r="AI47" s="289"/>
      <c r="AJ47" s="285"/>
      <c r="AK47" s="285"/>
      <c r="AL47" s="285"/>
      <c r="AM47" s="285"/>
      <c r="AN47" s="289"/>
      <c r="AO47" s="285"/>
      <c r="AP47" s="285"/>
      <c r="AQ47" s="285"/>
      <c r="AR47" s="285"/>
      <c r="AS47" s="336"/>
      <c r="AT47" s="337"/>
      <c r="AU47" s="337"/>
      <c r="AV47" s="337"/>
      <c r="AW47" s="337"/>
      <c r="AX47" s="289"/>
      <c r="AY47" s="285"/>
      <c r="AZ47" s="285"/>
      <c r="BA47" s="285"/>
      <c r="BB47" s="290"/>
      <c r="BC47" s="286"/>
      <c r="BD47" s="286"/>
      <c r="BE47" s="286"/>
      <c r="BF47" s="286"/>
      <c r="BG47" s="286"/>
      <c r="BH47" s="286"/>
      <c r="BI47" s="286"/>
      <c r="BJ47" s="286"/>
      <c r="BK47" s="286"/>
      <c r="BL47" s="286"/>
      <c r="BM47" s="286"/>
      <c r="BN47" s="286"/>
      <c r="BO47" s="350"/>
      <c r="BP47" s="307"/>
      <c r="BQ47" s="307"/>
      <c r="BR47" s="289"/>
      <c r="BS47" s="289"/>
      <c r="BT47" s="347"/>
      <c r="BU47" s="350"/>
      <c r="BV47" s="307"/>
      <c r="BW47" s="307"/>
      <c r="BX47" s="289"/>
      <c r="BY47" s="289"/>
      <c r="BZ47" s="347"/>
      <c r="CA47" s="43"/>
      <c r="CB47" s="360"/>
      <c r="CC47" s="360"/>
      <c r="CD47" s="360"/>
      <c r="CE47" s="360"/>
      <c r="CF47" s="360"/>
      <c r="CG47" s="360"/>
      <c r="CH47" s="360"/>
      <c r="CI47" s="360"/>
      <c r="CJ47" s="360"/>
      <c r="CK47" s="310"/>
      <c r="CL47" s="313"/>
      <c r="CM47" s="313"/>
      <c r="CN47" s="313"/>
      <c r="CO47" s="313"/>
      <c r="CP47" s="313"/>
      <c r="CQ47" s="313"/>
      <c r="CR47" s="280"/>
      <c r="CS47" s="277"/>
      <c r="CT47" s="13"/>
    </row>
    <row r="48" spans="1:98" ht="10.5" customHeight="1">
      <c r="A48" s="357"/>
      <c r="B48" s="351">
        <v>15</v>
      </c>
      <c r="C48" s="352"/>
      <c r="D48" s="352"/>
      <c r="E48" s="352"/>
      <c r="F48" s="353"/>
      <c r="G48" s="17"/>
      <c r="H48" s="303" t="str">
        <f>PHONETIC(H49)</f>
        <v>エンドウ　ショウイチ</v>
      </c>
      <c r="I48" s="303"/>
      <c r="J48" s="303"/>
      <c r="K48" s="303"/>
      <c r="L48" s="303"/>
      <c r="M48" s="303"/>
      <c r="N48" s="303"/>
      <c r="O48" s="303"/>
      <c r="P48" s="303"/>
      <c r="Q48" s="303"/>
      <c r="R48" s="303"/>
      <c r="S48" s="303"/>
      <c r="T48" s="303"/>
      <c r="U48" s="303"/>
      <c r="V48" s="303"/>
      <c r="W48" s="303"/>
      <c r="X48" s="303"/>
      <c r="Y48" s="18"/>
      <c r="Z48" s="348">
        <v>2</v>
      </c>
      <c r="AA48" s="305"/>
      <c r="AB48" s="305"/>
      <c r="AC48" s="341"/>
      <c r="AD48" s="291" t="s">
        <v>667</v>
      </c>
      <c r="AE48" s="292"/>
      <c r="AF48" s="292"/>
      <c r="AG48" s="292"/>
      <c r="AH48" s="292"/>
      <c r="AI48" s="287" t="s">
        <v>106</v>
      </c>
      <c r="AJ48" s="285">
        <v>5</v>
      </c>
      <c r="AK48" s="285"/>
      <c r="AL48" s="285"/>
      <c r="AM48" s="285"/>
      <c r="AN48" s="287" t="s">
        <v>106</v>
      </c>
      <c r="AO48" s="285">
        <v>15</v>
      </c>
      <c r="AP48" s="285"/>
      <c r="AQ48" s="285"/>
      <c r="AR48" s="285"/>
      <c r="AS48" s="336" t="s">
        <v>663</v>
      </c>
      <c r="AT48" s="337"/>
      <c r="AU48" s="337"/>
      <c r="AV48" s="337"/>
      <c r="AW48" s="337"/>
      <c r="AX48" s="287" t="s">
        <v>106</v>
      </c>
      <c r="AY48" s="285">
        <v>4</v>
      </c>
      <c r="AZ48" s="285"/>
      <c r="BA48" s="285"/>
      <c r="BB48" s="290"/>
      <c r="BC48" s="286">
        <v>168</v>
      </c>
      <c r="BD48" s="286"/>
      <c r="BE48" s="286"/>
      <c r="BF48" s="286"/>
      <c r="BG48" s="286"/>
      <c r="BH48" s="286"/>
      <c r="BI48" s="286">
        <v>70</v>
      </c>
      <c r="BJ48" s="286"/>
      <c r="BK48" s="286"/>
      <c r="BL48" s="286"/>
      <c r="BM48" s="286"/>
      <c r="BN48" s="286"/>
      <c r="BO48" s="348" t="s">
        <v>399</v>
      </c>
      <c r="BP48" s="305"/>
      <c r="BQ48" s="305"/>
      <c r="BR48" s="287" t="s">
        <v>85</v>
      </c>
      <c r="BS48" s="287"/>
      <c r="BT48" s="345"/>
      <c r="BU48" s="348" t="s">
        <v>399</v>
      </c>
      <c r="BV48" s="305"/>
      <c r="BW48" s="305"/>
      <c r="BX48" s="287" t="s">
        <v>85</v>
      </c>
      <c r="BY48" s="287"/>
      <c r="BZ48" s="345"/>
      <c r="CA48" s="4"/>
      <c r="CB48" s="358" t="s">
        <v>415</v>
      </c>
      <c r="CC48" s="358"/>
      <c r="CD48" s="358"/>
      <c r="CE48" s="358"/>
      <c r="CF48" s="358"/>
      <c r="CG48" s="358"/>
      <c r="CH48" s="358"/>
      <c r="CI48" s="358"/>
      <c r="CJ48" s="358"/>
      <c r="CK48" s="308" t="s">
        <v>18</v>
      </c>
      <c r="CL48" s="311"/>
      <c r="CM48" s="311"/>
      <c r="CN48" s="311"/>
      <c r="CO48" s="311"/>
      <c r="CP48" s="311"/>
      <c r="CQ48" s="311"/>
      <c r="CR48" s="278" t="s">
        <v>13</v>
      </c>
      <c r="CS48" s="275"/>
      <c r="CT48" s="273" t="s">
        <v>362</v>
      </c>
    </row>
    <row r="49" spans="1:98" ht="8.25" customHeight="1">
      <c r="A49" s="357"/>
      <c r="B49" s="354"/>
      <c r="C49" s="355"/>
      <c r="D49" s="355"/>
      <c r="E49" s="355"/>
      <c r="F49" s="356"/>
      <c r="G49" s="20"/>
      <c r="H49" s="297" t="s">
        <v>393</v>
      </c>
      <c r="I49" s="297"/>
      <c r="J49" s="297"/>
      <c r="K49" s="297"/>
      <c r="L49" s="297"/>
      <c r="M49" s="297"/>
      <c r="N49" s="297"/>
      <c r="O49" s="297"/>
      <c r="P49" s="297"/>
      <c r="Q49" s="297"/>
      <c r="R49" s="297"/>
      <c r="S49" s="297"/>
      <c r="T49" s="297"/>
      <c r="U49" s="297"/>
      <c r="V49" s="297"/>
      <c r="W49" s="297"/>
      <c r="X49" s="297"/>
      <c r="Y49" s="21"/>
      <c r="Z49" s="349"/>
      <c r="AA49" s="306"/>
      <c r="AB49" s="306"/>
      <c r="AC49" s="342"/>
      <c r="AD49" s="293"/>
      <c r="AE49" s="294"/>
      <c r="AF49" s="294"/>
      <c r="AG49" s="294"/>
      <c r="AH49" s="294"/>
      <c r="AI49" s="288"/>
      <c r="AJ49" s="285"/>
      <c r="AK49" s="285"/>
      <c r="AL49" s="285"/>
      <c r="AM49" s="285"/>
      <c r="AN49" s="288"/>
      <c r="AO49" s="285"/>
      <c r="AP49" s="285"/>
      <c r="AQ49" s="285"/>
      <c r="AR49" s="285"/>
      <c r="AS49" s="336"/>
      <c r="AT49" s="337"/>
      <c r="AU49" s="337"/>
      <c r="AV49" s="337"/>
      <c r="AW49" s="337"/>
      <c r="AX49" s="288"/>
      <c r="AY49" s="285"/>
      <c r="AZ49" s="285"/>
      <c r="BA49" s="285"/>
      <c r="BB49" s="290"/>
      <c r="BC49" s="286"/>
      <c r="BD49" s="286"/>
      <c r="BE49" s="286"/>
      <c r="BF49" s="286"/>
      <c r="BG49" s="286"/>
      <c r="BH49" s="286"/>
      <c r="BI49" s="286"/>
      <c r="BJ49" s="286"/>
      <c r="BK49" s="286"/>
      <c r="BL49" s="286"/>
      <c r="BM49" s="286"/>
      <c r="BN49" s="286"/>
      <c r="BO49" s="349"/>
      <c r="BP49" s="306"/>
      <c r="BQ49" s="306"/>
      <c r="BR49" s="288"/>
      <c r="BS49" s="288"/>
      <c r="BT49" s="346"/>
      <c r="BU49" s="349"/>
      <c r="BV49" s="306"/>
      <c r="BW49" s="306"/>
      <c r="BX49" s="288"/>
      <c r="BY49" s="288"/>
      <c r="BZ49" s="346"/>
      <c r="CA49" s="4"/>
      <c r="CB49" s="359"/>
      <c r="CC49" s="359"/>
      <c r="CD49" s="359"/>
      <c r="CE49" s="359"/>
      <c r="CF49" s="359"/>
      <c r="CG49" s="359"/>
      <c r="CH49" s="359"/>
      <c r="CI49" s="359"/>
      <c r="CJ49" s="359"/>
      <c r="CK49" s="309"/>
      <c r="CL49" s="312"/>
      <c r="CM49" s="312"/>
      <c r="CN49" s="312"/>
      <c r="CO49" s="312"/>
      <c r="CP49" s="312"/>
      <c r="CQ49" s="312"/>
      <c r="CR49" s="279"/>
      <c r="CS49" s="276"/>
      <c r="CT49" s="273"/>
    </row>
    <row r="50" spans="1:98" ht="14.25" customHeight="1">
      <c r="A50" s="357"/>
      <c r="B50" s="340" t="s">
        <v>149</v>
      </c>
      <c r="C50" s="289"/>
      <c r="D50" s="289"/>
      <c r="E50" s="289"/>
      <c r="F50" s="347"/>
      <c r="G50" s="43"/>
      <c r="H50" s="298"/>
      <c r="I50" s="298"/>
      <c r="J50" s="298"/>
      <c r="K50" s="298"/>
      <c r="L50" s="298"/>
      <c r="M50" s="298"/>
      <c r="N50" s="298"/>
      <c r="O50" s="298"/>
      <c r="P50" s="298"/>
      <c r="Q50" s="298"/>
      <c r="R50" s="298"/>
      <c r="S50" s="298"/>
      <c r="T50" s="298"/>
      <c r="U50" s="298"/>
      <c r="V50" s="298"/>
      <c r="W50" s="298"/>
      <c r="X50" s="298"/>
      <c r="Y50" s="28"/>
      <c r="Z50" s="350"/>
      <c r="AA50" s="307"/>
      <c r="AB50" s="307"/>
      <c r="AC50" s="343"/>
      <c r="AD50" s="295"/>
      <c r="AE50" s="296"/>
      <c r="AF50" s="296"/>
      <c r="AG50" s="296"/>
      <c r="AH50" s="296"/>
      <c r="AI50" s="289"/>
      <c r="AJ50" s="285"/>
      <c r="AK50" s="285"/>
      <c r="AL50" s="285"/>
      <c r="AM50" s="285"/>
      <c r="AN50" s="289"/>
      <c r="AO50" s="285"/>
      <c r="AP50" s="285"/>
      <c r="AQ50" s="285"/>
      <c r="AR50" s="285"/>
      <c r="AS50" s="336"/>
      <c r="AT50" s="337"/>
      <c r="AU50" s="337"/>
      <c r="AV50" s="337"/>
      <c r="AW50" s="337"/>
      <c r="AX50" s="289"/>
      <c r="AY50" s="285"/>
      <c r="AZ50" s="285"/>
      <c r="BA50" s="285"/>
      <c r="BB50" s="290"/>
      <c r="BC50" s="286"/>
      <c r="BD50" s="286"/>
      <c r="BE50" s="286"/>
      <c r="BF50" s="286"/>
      <c r="BG50" s="286"/>
      <c r="BH50" s="286"/>
      <c r="BI50" s="286"/>
      <c r="BJ50" s="286"/>
      <c r="BK50" s="286"/>
      <c r="BL50" s="286"/>
      <c r="BM50" s="286"/>
      <c r="BN50" s="286"/>
      <c r="BO50" s="350"/>
      <c r="BP50" s="307"/>
      <c r="BQ50" s="307"/>
      <c r="BR50" s="289"/>
      <c r="BS50" s="289"/>
      <c r="BT50" s="347"/>
      <c r="BU50" s="350"/>
      <c r="BV50" s="307"/>
      <c r="BW50" s="307"/>
      <c r="BX50" s="289"/>
      <c r="BY50" s="289"/>
      <c r="BZ50" s="347"/>
      <c r="CA50" s="43"/>
      <c r="CB50" s="360"/>
      <c r="CC50" s="360"/>
      <c r="CD50" s="360"/>
      <c r="CE50" s="360"/>
      <c r="CF50" s="360"/>
      <c r="CG50" s="360"/>
      <c r="CH50" s="360"/>
      <c r="CI50" s="360"/>
      <c r="CJ50" s="360"/>
      <c r="CK50" s="310"/>
      <c r="CL50" s="313"/>
      <c r="CM50" s="313"/>
      <c r="CN50" s="313"/>
      <c r="CO50" s="313"/>
      <c r="CP50" s="313"/>
      <c r="CQ50" s="313"/>
      <c r="CR50" s="280"/>
      <c r="CS50" s="277"/>
      <c r="CT50" s="273"/>
    </row>
    <row r="51" spans="1:98" ht="10.5" customHeight="1">
      <c r="A51" s="357"/>
      <c r="B51" s="351">
        <v>16</v>
      </c>
      <c r="C51" s="352"/>
      <c r="D51" s="352"/>
      <c r="E51" s="352"/>
      <c r="F51" s="353"/>
      <c r="G51" s="17"/>
      <c r="H51" s="303" t="str">
        <f>PHONETIC(H52)</f>
        <v>ホンダ　リュウイチ</v>
      </c>
      <c r="I51" s="303"/>
      <c r="J51" s="303"/>
      <c r="K51" s="303"/>
      <c r="L51" s="303"/>
      <c r="M51" s="303"/>
      <c r="N51" s="303"/>
      <c r="O51" s="303"/>
      <c r="P51" s="303"/>
      <c r="Q51" s="303"/>
      <c r="R51" s="303"/>
      <c r="S51" s="303"/>
      <c r="T51" s="303"/>
      <c r="U51" s="303"/>
      <c r="V51" s="303"/>
      <c r="W51" s="303"/>
      <c r="X51" s="303"/>
      <c r="Y51" s="18"/>
      <c r="Z51" s="348">
        <v>1</v>
      </c>
      <c r="AA51" s="305"/>
      <c r="AB51" s="305"/>
      <c r="AC51" s="341"/>
      <c r="AD51" s="291" t="s">
        <v>666</v>
      </c>
      <c r="AE51" s="292"/>
      <c r="AF51" s="292"/>
      <c r="AG51" s="292"/>
      <c r="AH51" s="292"/>
      <c r="AI51" s="287" t="s">
        <v>106</v>
      </c>
      <c r="AJ51" s="285">
        <v>4</v>
      </c>
      <c r="AK51" s="285"/>
      <c r="AL51" s="285"/>
      <c r="AM51" s="285"/>
      <c r="AN51" s="287" t="s">
        <v>106</v>
      </c>
      <c r="AO51" s="285">
        <v>16</v>
      </c>
      <c r="AP51" s="285"/>
      <c r="AQ51" s="285"/>
      <c r="AR51" s="285"/>
      <c r="AS51" s="336" t="s">
        <v>664</v>
      </c>
      <c r="AT51" s="337"/>
      <c r="AU51" s="337"/>
      <c r="AV51" s="337"/>
      <c r="AW51" s="337"/>
      <c r="AX51" s="287" t="s">
        <v>106</v>
      </c>
      <c r="AY51" s="285">
        <v>4</v>
      </c>
      <c r="AZ51" s="285"/>
      <c r="BA51" s="285"/>
      <c r="BB51" s="290"/>
      <c r="BC51" s="286">
        <v>168</v>
      </c>
      <c r="BD51" s="286"/>
      <c r="BE51" s="286"/>
      <c r="BF51" s="286"/>
      <c r="BG51" s="286"/>
      <c r="BH51" s="286"/>
      <c r="BI51" s="286">
        <v>70</v>
      </c>
      <c r="BJ51" s="286"/>
      <c r="BK51" s="286"/>
      <c r="BL51" s="286"/>
      <c r="BM51" s="286"/>
      <c r="BN51" s="286"/>
      <c r="BO51" s="348" t="s">
        <v>399</v>
      </c>
      <c r="BP51" s="305"/>
      <c r="BQ51" s="305"/>
      <c r="BR51" s="287" t="s">
        <v>85</v>
      </c>
      <c r="BS51" s="287"/>
      <c r="BT51" s="345"/>
      <c r="BU51" s="348" t="s">
        <v>399</v>
      </c>
      <c r="BV51" s="305"/>
      <c r="BW51" s="305"/>
      <c r="BX51" s="287" t="s">
        <v>85</v>
      </c>
      <c r="BY51" s="287"/>
      <c r="BZ51" s="345"/>
      <c r="CA51" s="4"/>
      <c r="CB51" s="358" t="s">
        <v>416</v>
      </c>
      <c r="CC51" s="358"/>
      <c r="CD51" s="358"/>
      <c r="CE51" s="358"/>
      <c r="CF51" s="358"/>
      <c r="CG51" s="358"/>
      <c r="CH51" s="358"/>
      <c r="CI51" s="358"/>
      <c r="CJ51" s="358"/>
      <c r="CK51" s="308" t="s">
        <v>18</v>
      </c>
      <c r="CL51" s="311"/>
      <c r="CM51" s="311"/>
      <c r="CN51" s="311"/>
      <c r="CO51" s="311"/>
      <c r="CP51" s="311"/>
      <c r="CQ51" s="311"/>
      <c r="CR51" s="278" t="s">
        <v>13</v>
      </c>
      <c r="CS51" s="275"/>
      <c r="CT51" s="273"/>
    </row>
    <row r="52" spans="1:98" ht="8.25" customHeight="1">
      <c r="A52" s="357"/>
      <c r="B52" s="354"/>
      <c r="C52" s="355"/>
      <c r="D52" s="355"/>
      <c r="E52" s="355"/>
      <c r="F52" s="356"/>
      <c r="G52" s="20"/>
      <c r="H52" s="297" t="s">
        <v>655</v>
      </c>
      <c r="I52" s="297"/>
      <c r="J52" s="297"/>
      <c r="K52" s="297"/>
      <c r="L52" s="297"/>
      <c r="M52" s="297"/>
      <c r="N52" s="297"/>
      <c r="O52" s="297"/>
      <c r="P52" s="297"/>
      <c r="Q52" s="297"/>
      <c r="R52" s="297"/>
      <c r="S52" s="297"/>
      <c r="T52" s="297"/>
      <c r="U52" s="297"/>
      <c r="V52" s="297"/>
      <c r="W52" s="297"/>
      <c r="X52" s="297"/>
      <c r="Y52" s="21"/>
      <c r="Z52" s="349"/>
      <c r="AA52" s="306"/>
      <c r="AB52" s="306"/>
      <c r="AC52" s="342"/>
      <c r="AD52" s="293"/>
      <c r="AE52" s="294"/>
      <c r="AF52" s="294"/>
      <c r="AG52" s="294"/>
      <c r="AH52" s="294"/>
      <c r="AI52" s="288"/>
      <c r="AJ52" s="285"/>
      <c r="AK52" s="285"/>
      <c r="AL52" s="285"/>
      <c r="AM52" s="285"/>
      <c r="AN52" s="288"/>
      <c r="AO52" s="285"/>
      <c r="AP52" s="285"/>
      <c r="AQ52" s="285"/>
      <c r="AR52" s="285"/>
      <c r="AS52" s="336"/>
      <c r="AT52" s="337"/>
      <c r="AU52" s="337"/>
      <c r="AV52" s="337"/>
      <c r="AW52" s="337"/>
      <c r="AX52" s="288"/>
      <c r="AY52" s="285"/>
      <c r="AZ52" s="285"/>
      <c r="BA52" s="285"/>
      <c r="BB52" s="290"/>
      <c r="BC52" s="286"/>
      <c r="BD52" s="286"/>
      <c r="BE52" s="286"/>
      <c r="BF52" s="286"/>
      <c r="BG52" s="286"/>
      <c r="BH52" s="286"/>
      <c r="BI52" s="286"/>
      <c r="BJ52" s="286"/>
      <c r="BK52" s="286"/>
      <c r="BL52" s="286"/>
      <c r="BM52" s="286"/>
      <c r="BN52" s="286"/>
      <c r="BO52" s="349"/>
      <c r="BP52" s="306"/>
      <c r="BQ52" s="306"/>
      <c r="BR52" s="288"/>
      <c r="BS52" s="288"/>
      <c r="BT52" s="346"/>
      <c r="BU52" s="349"/>
      <c r="BV52" s="306"/>
      <c r="BW52" s="306"/>
      <c r="BX52" s="288"/>
      <c r="BY52" s="288"/>
      <c r="BZ52" s="346"/>
      <c r="CA52" s="4"/>
      <c r="CB52" s="359"/>
      <c r="CC52" s="359"/>
      <c r="CD52" s="359"/>
      <c r="CE52" s="359"/>
      <c r="CF52" s="359"/>
      <c r="CG52" s="359"/>
      <c r="CH52" s="359"/>
      <c r="CI52" s="359"/>
      <c r="CJ52" s="359"/>
      <c r="CK52" s="309"/>
      <c r="CL52" s="312"/>
      <c r="CM52" s="312"/>
      <c r="CN52" s="312"/>
      <c r="CO52" s="312"/>
      <c r="CP52" s="312"/>
      <c r="CQ52" s="312"/>
      <c r="CR52" s="279"/>
      <c r="CS52" s="276"/>
      <c r="CT52" s="273"/>
    </row>
    <row r="53" spans="1:98" ht="14.25" customHeight="1">
      <c r="A53" s="357"/>
      <c r="B53" s="340" t="s">
        <v>148</v>
      </c>
      <c r="C53" s="289"/>
      <c r="D53" s="289"/>
      <c r="E53" s="289"/>
      <c r="F53" s="347"/>
      <c r="G53" s="43"/>
      <c r="H53" s="298"/>
      <c r="I53" s="298"/>
      <c r="J53" s="298"/>
      <c r="K53" s="298"/>
      <c r="L53" s="298"/>
      <c r="M53" s="298"/>
      <c r="N53" s="298"/>
      <c r="O53" s="298"/>
      <c r="P53" s="298"/>
      <c r="Q53" s="298"/>
      <c r="R53" s="298"/>
      <c r="S53" s="298"/>
      <c r="T53" s="298"/>
      <c r="U53" s="298"/>
      <c r="V53" s="298"/>
      <c r="W53" s="298"/>
      <c r="X53" s="298"/>
      <c r="Y53" s="28"/>
      <c r="Z53" s="350"/>
      <c r="AA53" s="307"/>
      <c r="AB53" s="307"/>
      <c r="AC53" s="343"/>
      <c r="AD53" s="295"/>
      <c r="AE53" s="296"/>
      <c r="AF53" s="296"/>
      <c r="AG53" s="296"/>
      <c r="AH53" s="296"/>
      <c r="AI53" s="289"/>
      <c r="AJ53" s="285"/>
      <c r="AK53" s="285"/>
      <c r="AL53" s="285"/>
      <c r="AM53" s="285"/>
      <c r="AN53" s="289"/>
      <c r="AO53" s="285"/>
      <c r="AP53" s="285"/>
      <c r="AQ53" s="285"/>
      <c r="AR53" s="285"/>
      <c r="AS53" s="336"/>
      <c r="AT53" s="337"/>
      <c r="AU53" s="337"/>
      <c r="AV53" s="337"/>
      <c r="AW53" s="337"/>
      <c r="AX53" s="289"/>
      <c r="AY53" s="285"/>
      <c r="AZ53" s="285"/>
      <c r="BA53" s="285"/>
      <c r="BB53" s="290"/>
      <c r="BC53" s="286"/>
      <c r="BD53" s="286"/>
      <c r="BE53" s="286"/>
      <c r="BF53" s="286"/>
      <c r="BG53" s="286"/>
      <c r="BH53" s="286"/>
      <c r="BI53" s="286"/>
      <c r="BJ53" s="286"/>
      <c r="BK53" s="286"/>
      <c r="BL53" s="286"/>
      <c r="BM53" s="286"/>
      <c r="BN53" s="286"/>
      <c r="BO53" s="350"/>
      <c r="BP53" s="307"/>
      <c r="BQ53" s="307"/>
      <c r="BR53" s="289"/>
      <c r="BS53" s="289"/>
      <c r="BT53" s="347"/>
      <c r="BU53" s="350"/>
      <c r="BV53" s="307"/>
      <c r="BW53" s="307"/>
      <c r="BX53" s="289"/>
      <c r="BY53" s="289"/>
      <c r="BZ53" s="347"/>
      <c r="CA53" s="43"/>
      <c r="CB53" s="360"/>
      <c r="CC53" s="360"/>
      <c r="CD53" s="360"/>
      <c r="CE53" s="360"/>
      <c r="CF53" s="360"/>
      <c r="CG53" s="360"/>
      <c r="CH53" s="360"/>
      <c r="CI53" s="360"/>
      <c r="CJ53" s="360"/>
      <c r="CK53" s="310"/>
      <c r="CL53" s="313"/>
      <c r="CM53" s="313"/>
      <c r="CN53" s="313"/>
      <c r="CO53" s="313"/>
      <c r="CP53" s="313"/>
      <c r="CQ53" s="313"/>
      <c r="CR53" s="280"/>
      <c r="CS53" s="277"/>
      <c r="CT53" s="273"/>
    </row>
    <row r="54" spans="1:98" ht="10.5" customHeight="1">
      <c r="A54" s="357"/>
      <c r="B54" s="351">
        <v>17</v>
      </c>
      <c r="C54" s="352"/>
      <c r="D54" s="352"/>
      <c r="E54" s="352"/>
      <c r="F54" s="353"/>
      <c r="G54" s="17"/>
      <c r="H54" s="303" t="str">
        <f>PHONETIC(H55)</f>
        <v>ヤマクラ　キンジ</v>
      </c>
      <c r="I54" s="303"/>
      <c r="J54" s="303"/>
      <c r="K54" s="303"/>
      <c r="L54" s="303"/>
      <c r="M54" s="303"/>
      <c r="N54" s="303"/>
      <c r="O54" s="303"/>
      <c r="P54" s="303"/>
      <c r="Q54" s="303"/>
      <c r="R54" s="303"/>
      <c r="S54" s="303"/>
      <c r="T54" s="303"/>
      <c r="U54" s="303"/>
      <c r="V54" s="303"/>
      <c r="W54" s="303"/>
      <c r="X54" s="303"/>
      <c r="Y54" s="18"/>
      <c r="Z54" s="348">
        <v>1</v>
      </c>
      <c r="AA54" s="305"/>
      <c r="AB54" s="305"/>
      <c r="AC54" s="341"/>
      <c r="AD54" s="291" t="s">
        <v>666</v>
      </c>
      <c r="AE54" s="292"/>
      <c r="AF54" s="292"/>
      <c r="AG54" s="292"/>
      <c r="AH54" s="292"/>
      <c r="AI54" s="287" t="s">
        <v>106</v>
      </c>
      <c r="AJ54" s="285">
        <v>6</v>
      </c>
      <c r="AK54" s="285"/>
      <c r="AL54" s="285"/>
      <c r="AM54" s="285"/>
      <c r="AN54" s="287" t="s">
        <v>106</v>
      </c>
      <c r="AO54" s="285">
        <v>17</v>
      </c>
      <c r="AP54" s="285"/>
      <c r="AQ54" s="285"/>
      <c r="AR54" s="285"/>
      <c r="AS54" s="336" t="s">
        <v>664</v>
      </c>
      <c r="AT54" s="337"/>
      <c r="AU54" s="337"/>
      <c r="AV54" s="337"/>
      <c r="AW54" s="337"/>
      <c r="AX54" s="287" t="s">
        <v>106</v>
      </c>
      <c r="AY54" s="285">
        <v>4</v>
      </c>
      <c r="AZ54" s="285"/>
      <c r="BA54" s="285"/>
      <c r="BB54" s="290"/>
      <c r="BC54" s="286">
        <v>170</v>
      </c>
      <c r="BD54" s="286"/>
      <c r="BE54" s="286"/>
      <c r="BF54" s="286"/>
      <c r="BG54" s="286"/>
      <c r="BH54" s="286"/>
      <c r="BI54" s="286">
        <v>71</v>
      </c>
      <c r="BJ54" s="286"/>
      <c r="BK54" s="286"/>
      <c r="BL54" s="286"/>
      <c r="BM54" s="286"/>
      <c r="BN54" s="286"/>
      <c r="BO54" s="348" t="s">
        <v>399</v>
      </c>
      <c r="BP54" s="305"/>
      <c r="BQ54" s="305"/>
      <c r="BR54" s="287" t="s">
        <v>85</v>
      </c>
      <c r="BS54" s="287"/>
      <c r="BT54" s="345"/>
      <c r="BU54" s="348" t="s">
        <v>399</v>
      </c>
      <c r="BV54" s="305"/>
      <c r="BW54" s="305"/>
      <c r="BX54" s="287" t="s">
        <v>85</v>
      </c>
      <c r="BY54" s="287"/>
      <c r="BZ54" s="345"/>
      <c r="CA54" s="4"/>
      <c r="CB54" s="358" t="s">
        <v>417</v>
      </c>
      <c r="CC54" s="358"/>
      <c r="CD54" s="358"/>
      <c r="CE54" s="358"/>
      <c r="CF54" s="358"/>
      <c r="CG54" s="358"/>
      <c r="CH54" s="358"/>
      <c r="CI54" s="358"/>
      <c r="CJ54" s="358"/>
      <c r="CK54" s="308" t="s">
        <v>18</v>
      </c>
      <c r="CL54" s="311"/>
      <c r="CM54" s="311"/>
      <c r="CN54" s="311"/>
      <c r="CO54" s="311"/>
      <c r="CP54" s="311"/>
      <c r="CQ54" s="311"/>
      <c r="CR54" s="278" t="s">
        <v>13</v>
      </c>
      <c r="CS54" s="275"/>
      <c r="CT54" s="273"/>
    </row>
    <row r="55" spans="1:98" ht="8.25" customHeight="1">
      <c r="A55" s="357"/>
      <c r="B55" s="354"/>
      <c r="C55" s="355"/>
      <c r="D55" s="355"/>
      <c r="E55" s="355"/>
      <c r="F55" s="356"/>
      <c r="G55" s="20"/>
      <c r="H55" s="297" t="s">
        <v>656</v>
      </c>
      <c r="I55" s="297"/>
      <c r="J55" s="297"/>
      <c r="K55" s="297"/>
      <c r="L55" s="297"/>
      <c r="M55" s="297"/>
      <c r="N55" s="297"/>
      <c r="O55" s="297"/>
      <c r="P55" s="297"/>
      <c r="Q55" s="297"/>
      <c r="R55" s="297"/>
      <c r="S55" s="297"/>
      <c r="T55" s="297"/>
      <c r="U55" s="297"/>
      <c r="V55" s="297"/>
      <c r="W55" s="297"/>
      <c r="X55" s="297"/>
      <c r="Y55" s="21"/>
      <c r="Z55" s="349"/>
      <c r="AA55" s="306"/>
      <c r="AB55" s="306"/>
      <c r="AC55" s="342"/>
      <c r="AD55" s="293"/>
      <c r="AE55" s="294"/>
      <c r="AF55" s="294"/>
      <c r="AG55" s="294"/>
      <c r="AH55" s="294"/>
      <c r="AI55" s="288"/>
      <c r="AJ55" s="285"/>
      <c r="AK55" s="285"/>
      <c r="AL55" s="285"/>
      <c r="AM55" s="285"/>
      <c r="AN55" s="288"/>
      <c r="AO55" s="285"/>
      <c r="AP55" s="285"/>
      <c r="AQ55" s="285"/>
      <c r="AR55" s="285"/>
      <c r="AS55" s="336"/>
      <c r="AT55" s="337"/>
      <c r="AU55" s="337"/>
      <c r="AV55" s="337"/>
      <c r="AW55" s="337"/>
      <c r="AX55" s="288"/>
      <c r="AY55" s="285"/>
      <c r="AZ55" s="285"/>
      <c r="BA55" s="285"/>
      <c r="BB55" s="290"/>
      <c r="BC55" s="286"/>
      <c r="BD55" s="286"/>
      <c r="BE55" s="286"/>
      <c r="BF55" s="286"/>
      <c r="BG55" s="286"/>
      <c r="BH55" s="286"/>
      <c r="BI55" s="286"/>
      <c r="BJ55" s="286"/>
      <c r="BK55" s="286"/>
      <c r="BL55" s="286"/>
      <c r="BM55" s="286"/>
      <c r="BN55" s="286"/>
      <c r="BO55" s="349"/>
      <c r="BP55" s="306"/>
      <c r="BQ55" s="306"/>
      <c r="BR55" s="288"/>
      <c r="BS55" s="288"/>
      <c r="BT55" s="346"/>
      <c r="BU55" s="349"/>
      <c r="BV55" s="306"/>
      <c r="BW55" s="306"/>
      <c r="BX55" s="288"/>
      <c r="BY55" s="288"/>
      <c r="BZ55" s="346"/>
      <c r="CA55" s="4"/>
      <c r="CB55" s="359"/>
      <c r="CC55" s="359"/>
      <c r="CD55" s="359"/>
      <c r="CE55" s="359"/>
      <c r="CF55" s="359"/>
      <c r="CG55" s="359"/>
      <c r="CH55" s="359"/>
      <c r="CI55" s="359"/>
      <c r="CJ55" s="359"/>
      <c r="CK55" s="309"/>
      <c r="CL55" s="312"/>
      <c r="CM55" s="312"/>
      <c r="CN55" s="312"/>
      <c r="CO55" s="312"/>
      <c r="CP55" s="312"/>
      <c r="CQ55" s="312"/>
      <c r="CR55" s="279"/>
      <c r="CS55" s="276"/>
      <c r="CT55" s="273"/>
    </row>
    <row r="56" spans="1:98" ht="14.25" customHeight="1">
      <c r="A56" s="357"/>
      <c r="B56" s="340" t="s">
        <v>150</v>
      </c>
      <c r="C56" s="289"/>
      <c r="D56" s="289"/>
      <c r="E56" s="289"/>
      <c r="F56" s="347"/>
      <c r="G56" s="43"/>
      <c r="H56" s="298"/>
      <c r="I56" s="298"/>
      <c r="J56" s="298"/>
      <c r="K56" s="298"/>
      <c r="L56" s="298"/>
      <c r="M56" s="298"/>
      <c r="N56" s="298"/>
      <c r="O56" s="298"/>
      <c r="P56" s="298"/>
      <c r="Q56" s="298"/>
      <c r="R56" s="298"/>
      <c r="S56" s="298"/>
      <c r="T56" s="298"/>
      <c r="U56" s="298"/>
      <c r="V56" s="298"/>
      <c r="W56" s="298"/>
      <c r="X56" s="298"/>
      <c r="Y56" s="28"/>
      <c r="Z56" s="350"/>
      <c r="AA56" s="307"/>
      <c r="AB56" s="307"/>
      <c r="AC56" s="343"/>
      <c r="AD56" s="295"/>
      <c r="AE56" s="296"/>
      <c r="AF56" s="296"/>
      <c r="AG56" s="296"/>
      <c r="AH56" s="296"/>
      <c r="AI56" s="289"/>
      <c r="AJ56" s="285"/>
      <c r="AK56" s="285"/>
      <c r="AL56" s="285"/>
      <c r="AM56" s="285"/>
      <c r="AN56" s="289"/>
      <c r="AO56" s="285"/>
      <c r="AP56" s="285"/>
      <c r="AQ56" s="285"/>
      <c r="AR56" s="285"/>
      <c r="AS56" s="336"/>
      <c r="AT56" s="337"/>
      <c r="AU56" s="337"/>
      <c r="AV56" s="337"/>
      <c r="AW56" s="337"/>
      <c r="AX56" s="289"/>
      <c r="AY56" s="285"/>
      <c r="AZ56" s="285"/>
      <c r="BA56" s="285"/>
      <c r="BB56" s="290"/>
      <c r="BC56" s="286"/>
      <c r="BD56" s="286"/>
      <c r="BE56" s="286"/>
      <c r="BF56" s="286"/>
      <c r="BG56" s="286"/>
      <c r="BH56" s="286"/>
      <c r="BI56" s="286"/>
      <c r="BJ56" s="286"/>
      <c r="BK56" s="286"/>
      <c r="BL56" s="286"/>
      <c r="BM56" s="286"/>
      <c r="BN56" s="286"/>
      <c r="BO56" s="350"/>
      <c r="BP56" s="307"/>
      <c r="BQ56" s="307"/>
      <c r="BR56" s="289"/>
      <c r="BS56" s="289"/>
      <c r="BT56" s="347"/>
      <c r="BU56" s="350"/>
      <c r="BV56" s="307"/>
      <c r="BW56" s="307"/>
      <c r="BX56" s="289"/>
      <c r="BY56" s="289"/>
      <c r="BZ56" s="347"/>
      <c r="CA56" s="43"/>
      <c r="CB56" s="360"/>
      <c r="CC56" s="360"/>
      <c r="CD56" s="360"/>
      <c r="CE56" s="360"/>
      <c r="CF56" s="360"/>
      <c r="CG56" s="360"/>
      <c r="CH56" s="360"/>
      <c r="CI56" s="360"/>
      <c r="CJ56" s="360"/>
      <c r="CK56" s="310"/>
      <c r="CL56" s="313"/>
      <c r="CM56" s="313"/>
      <c r="CN56" s="313"/>
      <c r="CO56" s="313"/>
      <c r="CP56" s="313"/>
      <c r="CQ56" s="313"/>
      <c r="CR56" s="280"/>
      <c r="CS56" s="277"/>
      <c r="CT56" s="273"/>
    </row>
    <row r="57" spans="1:98" ht="10.5" customHeight="1">
      <c r="A57" s="357"/>
      <c r="B57" s="351">
        <v>18</v>
      </c>
      <c r="C57" s="352"/>
      <c r="D57" s="352"/>
      <c r="E57" s="352"/>
      <c r="F57" s="353"/>
      <c r="G57" s="17"/>
      <c r="H57" s="303" t="str">
        <f>PHONETIC(H58)</f>
        <v>ミヤモト　　フトシ</v>
      </c>
      <c r="I57" s="303"/>
      <c r="J57" s="303"/>
      <c r="K57" s="303"/>
      <c r="L57" s="303"/>
      <c r="M57" s="303"/>
      <c r="N57" s="303"/>
      <c r="O57" s="303"/>
      <c r="P57" s="303"/>
      <c r="Q57" s="303"/>
      <c r="R57" s="303"/>
      <c r="S57" s="303"/>
      <c r="T57" s="303"/>
      <c r="U57" s="303"/>
      <c r="V57" s="303"/>
      <c r="W57" s="303"/>
      <c r="X57" s="303"/>
      <c r="Y57" s="18"/>
      <c r="Z57" s="348">
        <v>1</v>
      </c>
      <c r="AA57" s="305"/>
      <c r="AB57" s="305"/>
      <c r="AC57" s="341"/>
      <c r="AD57" s="291" t="s">
        <v>666</v>
      </c>
      <c r="AE57" s="292"/>
      <c r="AF57" s="292"/>
      <c r="AG57" s="292"/>
      <c r="AH57" s="292"/>
      <c r="AI57" s="287" t="s">
        <v>106</v>
      </c>
      <c r="AJ57" s="285">
        <v>11</v>
      </c>
      <c r="AK57" s="285"/>
      <c r="AL57" s="285"/>
      <c r="AM57" s="285"/>
      <c r="AN57" s="287" t="s">
        <v>106</v>
      </c>
      <c r="AO57" s="285">
        <v>18</v>
      </c>
      <c r="AP57" s="285"/>
      <c r="AQ57" s="285"/>
      <c r="AR57" s="285"/>
      <c r="AS57" s="336" t="s">
        <v>664</v>
      </c>
      <c r="AT57" s="337"/>
      <c r="AU57" s="337"/>
      <c r="AV57" s="337"/>
      <c r="AW57" s="337"/>
      <c r="AX57" s="287" t="s">
        <v>106</v>
      </c>
      <c r="AY57" s="285">
        <v>4</v>
      </c>
      <c r="AZ57" s="285"/>
      <c r="BA57" s="285"/>
      <c r="BB57" s="290"/>
      <c r="BC57" s="286">
        <v>169</v>
      </c>
      <c r="BD57" s="286"/>
      <c r="BE57" s="286"/>
      <c r="BF57" s="286"/>
      <c r="BG57" s="286"/>
      <c r="BH57" s="286"/>
      <c r="BI57" s="286">
        <v>72</v>
      </c>
      <c r="BJ57" s="286"/>
      <c r="BK57" s="286"/>
      <c r="BL57" s="286"/>
      <c r="BM57" s="286"/>
      <c r="BN57" s="286"/>
      <c r="BO57" s="348" t="s">
        <v>399</v>
      </c>
      <c r="BP57" s="305"/>
      <c r="BQ57" s="305"/>
      <c r="BR57" s="287" t="s">
        <v>85</v>
      </c>
      <c r="BS57" s="287"/>
      <c r="BT57" s="345"/>
      <c r="BU57" s="348" t="s">
        <v>399</v>
      </c>
      <c r="BV57" s="305"/>
      <c r="BW57" s="305"/>
      <c r="BX57" s="287" t="s">
        <v>85</v>
      </c>
      <c r="BY57" s="287"/>
      <c r="BZ57" s="345"/>
      <c r="CA57" s="4"/>
      <c r="CB57" s="358" t="s">
        <v>418</v>
      </c>
      <c r="CC57" s="358"/>
      <c r="CD57" s="358"/>
      <c r="CE57" s="358"/>
      <c r="CF57" s="358"/>
      <c r="CG57" s="358"/>
      <c r="CH57" s="358"/>
      <c r="CI57" s="358"/>
      <c r="CJ57" s="358"/>
      <c r="CK57" s="308" t="s">
        <v>18</v>
      </c>
      <c r="CL57" s="311"/>
      <c r="CM57" s="311"/>
      <c r="CN57" s="311"/>
      <c r="CO57" s="311"/>
      <c r="CP57" s="311"/>
      <c r="CQ57" s="311"/>
      <c r="CR57" s="278" t="s">
        <v>13</v>
      </c>
      <c r="CS57" s="275"/>
      <c r="CT57" s="273"/>
    </row>
    <row r="58" spans="1:98" ht="8.25" customHeight="1">
      <c r="A58" s="357"/>
      <c r="B58" s="354"/>
      <c r="C58" s="355"/>
      <c r="D58" s="355"/>
      <c r="E58" s="355"/>
      <c r="F58" s="356"/>
      <c r="G58" s="20"/>
      <c r="H58" s="297" t="s">
        <v>394</v>
      </c>
      <c r="I58" s="297"/>
      <c r="J58" s="297"/>
      <c r="K58" s="297"/>
      <c r="L58" s="297"/>
      <c r="M58" s="297"/>
      <c r="N58" s="297"/>
      <c r="O58" s="297"/>
      <c r="P58" s="297"/>
      <c r="Q58" s="297"/>
      <c r="R58" s="297"/>
      <c r="S58" s="297"/>
      <c r="T58" s="297"/>
      <c r="U58" s="297"/>
      <c r="V58" s="297"/>
      <c r="W58" s="297"/>
      <c r="X58" s="297"/>
      <c r="Y58" s="21"/>
      <c r="Z58" s="349"/>
      <c r="AA58" s="306"/>
      <c r="AB58" s="306"/>
      <c r="AC58" s="342"/>
      <c r="AD58" s="293"/>
      <c r="AE58" s="294"/>
      <c r="AF58" s="294"/>
      <c r="AG58" s="294"/>
      <c r="AH58" s="294"/>
      <c r="AI58" s="288"/>
      <c r="AJ58" s="285"/>
      <c r="AK58" s="285"/>
      <c r="AL58" s="285"/>
      <c r="AM58" s="285"/>
      <c r="AN58" s="288"/>
      <c r="AO58" s="285"/>
      <c r="AP58" s="285"/>
      <c r="AQ58" s="285"/>
      <c r="AR58" s="285"/>
      <c r="AS58" s="336"/>
      <c r="AT58" s="337"/>
      <c r="AU58" s="337"/>
      <c r="AV58" s="337"/>
      <c r="AW58" s="337"/>
      <c r="AX58" s="288"/>
      <c r="AY58" s="285"/>
      <c r="AZ58" s="285"/>
      <c r="BA58" s="285"/>
      <c r="BB58" s="290"/>
      <c r="BC58" s="286"/>
      <c r="BD58" s="286"/>
      <c r="BE58" s="286"/>
      <c r="BF58" s="286"/>
      <c r="BG58" s="286"/>
      <c r="BH58" s="286"/>
      <c r="BI58" s="286"/>
      <c r="BJ58" s="286"/>
      <c r="BK58" s="286"/>
      <c r="BL58" s="286"/>
      <c r="BM58" s="286"/>
      <c r="BN58" s="286"/>
      <c r="BO58" s="349"/>
      <c r="BP58" s="306"/>
      <c r="BQ58" s="306"/>
      <c r="BR58" s="288"/>
      <c r="BS58" s="288"/>
      <c r="BT58" s="346"/>
      <c r="BU58" s="349"/>
      <c r="BV58" s="306"/>
      <c r="BW58" s="306"/>
      <c r="BX58" s="288"/>
      <c r="BY58" s="288"/>
      <c r="BZ58" s="346"/>
      <c r="CA58" s="4"/>
      <c r="CB58" s="359"/>
      <c r="CC58" s="359"/>
      <c r="CD58" s="359"/>
      <c r="CE58" s="359"/>
      <c r="CF58" s="359"/>
      <c r="CG58" s="359"/>
      <c r="CH58" s="359"/>
      <c r="CI58" s="359"/>
      <c r="CJ58" s="359"/>
      <c r="CK58" s="309"/>
      <c r="CL58" s="312"/>
      <c r="CM58" s="312"/>
      <c r="CN58" s="312"/>
      <c r="CO58" s="312"/>
      <c r="CP58" s="312"/>
      <c r="CQ58" s="312"/>
      <c r="CR58" s="279"/>
      <c r="CS58" s="276"/>
      <c r="CT58" s="273"/>
    </row>
    <row r="59" spans="2:98" ht="14.25" customHeight="1">
      <c r="B59" s="340" t="s">
        <v>151</v>
      </c>
      <c r="C59" s="289"/>
      <c r="D59" s="289"/>
      <c r="E59" s="289"/>
      <c r="F59" s="347"/>
      <c r="G59" s="43"/>
      <c r="H59" s="298"/>
      <c r="I59" s="298"/>
      <c r="J59" s="298"/>
      <c r="K59" s="298"/>
      <c r="L59" s="298"/>
      <c r="M59" s="298"/>
      <c r="N59" s="298"/>
      <c r="O59" s="298"/>
      <c r="P59" s="298"/>
      <c r="Q59" s="298"/>
      <c r="R59" s="298"/>
      <c r="S59" s="298"/>
      <c r="T59" s="298"/>
      <c r="U59" s="298"/>
      <c r="V59" s="298"/>
      <c r="W59" s="298"/>
      <c r="X59" s="298"/>
      <c r="Y59" s="28"/>
      <c r="Z59" s="350"/>
      <c r="AA59" s="307"/>
      <c r="AB59" s="307"/>
      <c r="AC59" s="343"/>
      <c r="AD59" s="295"/>
      <c r="AE59" s="296"/>
      <c r="AF59" s="296"/>
      <c r="AG59" s="296"/>
      <c r="AH59" s="296"/>
      <c r="AI59" s="289"/>
      <c r="AJ59" s="285"/>
      <c r="AK59" s="285"/>
      <c r="AL59" s="285"/>
      <c r="AM59" s="285"/>
      <c r="AN59" s="289"/>
      <c r="AO59" s="285"/>
      <c r="AP59" s="285"/>
      <c r="AQ59" s="285"/>
      <c r="AR59" s="285"/>
      <c r="AS59" s="336"/>
      <c r="AT59" s="337"/>
      <c r="AU59" s="337"/>
      <c r="AV59" s="337"/>
      <c r="AW59" s="337"/>
      <c r="AX59" s="289"/>
      <c r="AY59" s="285"/>
      <c r="AZ59" s="285"/>
      <c r="BA59" s="285"/>
      <c r="BB59" s="290"/>
      <c r="BC59" s="286"/>
      <c r="BD59" s="286"/>
      <c r="BE59" s="286"/>
      <c r="BF59" s="286"/>
      <c r="BG59" s="286"/>
      <c r="BH59" s="286"/>
      <c r="BI59" s="286"/>
      <c r="BJ59" s="286"/>
      <c r="BK59" s="286"/>
      <c r="BL59" s="286"/>
      <c r="BM59" s="286"/>
      <c r="BN59" s="286"/>
      <c r="BO59" s="350"/>
      <c r="BP59" s="307"/>
      <c r="BQ59" s="307"/>
      <c r="BR59" s="289"/>
      <c r="BS59" s="289"/>
      <c r="BT59" s="347"/>
      <c r="BU59" s="350"/>
      <c r="BV59" s="307"/>
      <c r="BW59" s="307"/>
      <c r="BX59" s="289"/>
      <c r="BY59" s="289"/>
      <c r="BZ59" s="347"/>
      <c r="CA59" s="43"/>
      <c r="CB59" s="360"/>
      <c r="CC59" s="360"/>
      <c r="CD59" s="360"/>
      <c r="CE59" s="360"/>
      <c r="CF59" s="360"/>
      <c r="CG59" s="360"/>
      <c r="CH59" s="360"/>
      <c r="CI59" s="360"/>
      <c r="CJ59" s="360"/>
      <c r="CK59" s="310"/>
      <c r="CL59" s="313"/>
      <c r="CM59" s="313"/>
      <c r="CN59" s="313"/>
      <c r="CO59" s="313"/>
      <c r="CP59" s="313"/>
      <c r="CQ59" s="313"/>
      <c r="CR59" s="280"/>
      <c r="CS59" s="277"/>
      <c r="CT59" s="273"/>
    </row>
    <row r="60" spans="2:98" ht="10.5" customHeight="1">
      <c r="B60" s="351">
        <v>19</v>
      </c>
      <c r="C60" s="352"/>
      <c r="D60" s="352"/>
      <c r="E60" s="352"/>
      <c r="F60" s="353"/>
      <c r="G60" s="17"/>
      <c r="H60" s="303" t="str">
        <f>PHONETIC(H61)</f>
        <v>シオカワ　マサト</v>
      </c>
      <c r="I60" s="303"/>
      <c r="J60" s="303"/>
      <c r="K60" s="303"/>
      <c r="L60" s="303"/>
      <c r="M60" s="303"/>
      <c r="N60" s="303"/>
      <c r="O60" s="303"/>
      <c r="P60" s="303"/>
      <c r="Q60" s="303"/>
      <c r="R60" s="303"/>
      <c r="S60" s="303"/>
      <c r="T60" s="303"/>
      <c r="U60" s="303"/>
      <c r="V60" s="303"/>
      <c r="W60" s="303"/>
      <c r="X60" s="303"/>
      <c r="Y60" s="18"/>
      <c r="Z60" s="348">
        <v>1</v>
      </c>
      <c r="AA60" s="305"/>
      <c r="AB60" s="305"/>
      <c r="AC60" s="341"/>
      <c r="AD60" s="291" t="s">
        <v>668</v>
      </c>
      <c r="AE60" s="292"/>
      <c r="AF60" s="292"/>
      <c r="AG60" s="292"/>
      <c r="AH60" s="292"/>
      <c r="AI60" s="287" t="s">
        <v>106</v>
      </c>
      <c r="AJ60" s="285">
        <v>1</v>
      </c>
      <c r="AK60" s="285"/>
      <c r="AL60" s="285"/>
      <c r="AM60" s="285"/>
      <c r="AN60" s="287" t="s">
        <v>106</v>
      </c>
      <c r="AO60" s="285">
        <v>19</v>
      </c>
      <c r="AP60" s="285"/>
      <c r="AQ60" s="285"/>
      <c r="AR60" s="285"/>
      <c r="AS60" s="336" t="s">
        <v>664</v>
      </c>
      <c r="AT60" s="337"/>
      <c r="AU60" s="337"/>
      <c r="AV60" s="337"/>
      <c r="AW60" s="337"/>
      <c r="AX60" s="287" t="s">
        <v>106</v>
      </c>
      <c r="AY60" s="285">
        <v>4</v>
      </c>
      <c r="AZ60" s="285"/>
      <c r="BA60" s="285"/>
      <c r="BB60" s="290"/>
      <c r="BC60" s="286">
        <v>177</v>
      </c>
      <c r="BD60" s="286"/>
      <c r="BE60" s="286"/>
      <c r="BF60" s="286"/>
      <c r="BG60" s="286"/>
      <c r="BH60" s="286"/>
      <c r="BI60" s="286">
        <v>83</v>
      </c>
      <c r="BJ60" s="286"/>
      <c r="BK60" s="286"/>
      <c r="BL60" s="286"/>
      <c r="BM60" s="286"/>
      <c r="BN60" s="286"/>
      <c r="BO60" s="348" t="s">
        <v>399</v>
      </c>
      <c r="BP60" s="305"/>
      <c r="BQ60" s="305"/>
      <c r="BR60" s="287" t="s">
        <v>85</v>
      </c>
      <c r="BS60" s="287"/>
      <c r="BT60" s="345"/>
      <c r="BU60" s="338" t="s">
        <v>70</v>
      </c>
      <c r="BV60" s="287"/>
      <c r="BW60" s="287"/>
      <c r="BX60" s="305" t="s">
        <v>397</v>
      </c>
      <c r="BY60" s="305"/>
      <c r="BZ60" s="341"/>
      <c r="CA60" s="4"/>
      <c r="CB60" s="358" t="s">
        <v>419</v>
      </c>
      <c r="CC60" s="358"/>
      <c r="CD60" s="358"/>
      <c r="CE60" s="358"/>
      <c r="CF60" s="358"/>
      <c r="CG60" s="358"/>
      <c r="CH60" s="358"/>
      <c r="CI60" s="358"/>
      <c r="CJ60" s="358"/>
      <c r="CK60" s="308" t="s">
        <v>18</v>
      </c>
      <c r="CL60" s="311"/>
      <c r="CM60" s="311"/>
      <c r="CN60" s="311"/>
      <c r="CO60" s="311"/>
      <c r="CP60" s="311"/>
      <c r="CQ60" s="311"/>
      <c r="CR60" s="278" t="s">
        <v>13</v>
      </c>
      <c r="CS60" s="275"/>
      <c r="CT60" s="273"/>
    </row>
    <row r="61" spans="2:98" ht="8.25" customHeight="1">
      <c r="B61" s="354"/>
      <c r="C61" s="355"/>
      <c r="D61" s="355"/>
      <c r="E61" s="355"/>
      <c r="F61" s="356"/>
      <c r="G61" s="20"/>
      <c r="H61" s="297" t="s">
        <v>395</v>
      </c>
      <c r="I61" s="297"/>
      <c r="J61" s="297"/>
      <c r="K61" s="297"/>
      <c r="L61" s="297"/>
      <c r="M61" s="297"/>
      <c r="N61" s="297"/>
      <c r="O61" s="297"/>
      <c r="P61" s="297"/>
      <c r="Q61" s="297"/>
      <c r="R61" s="297"/>
      <c r="S61" s="297"/>
      <c r="T61" s="297"/>
      <c r="U61" s="297"/>
      <c r="V61" s="297"/>
      <c r="W61" s="297"/>
      <c r="X61" s="297"/>
      <c r="Y61" s="21"/>
      <c r="Z61" s="349"/>
      <c r="AA61" s="306"/>
      <c r="AB61" s="306"/>
      <c r="AC61" s="342"/>
      <c r="AD61" s="293"/>
      <c r="AE61" s="294"/>
      <c r="AF61" s="294"/>
      <c r="AG61" s="294"/>
      <c r="AH61" s="294"/>
      <c r="AI61" s="288"/>
      <c r="AJ61" s="285"/>
      <c r="AK61" s="285"/>
      <c r="AL61" s="285"/>
      <c r="AM61" s="285"/>
      <c r="AN61" s="288"/>
      <c r="AO61" s="285"/>
      <c r="AP61" s="285"/>
      <c r="AQ61" s="285"/>
      <c r="AR61" s="285"/>
      <c r="AS61" s="336"/>
      <c r="AT61" s="337"/>
      <c r="AU61" s="337"/>
      <c r="AV61" s="337"/>
      <c r="AW61" s="337"/>
      <c r="AX61" s="288"/>
      <c r="AY61" s="285"/>
      <c r="AZ61" s="285"/>
      <c r="BA61" s="285"/>
      <c r="BB61" s="290"/>
      <c r="BC61" s="286"/>
      <c r="BD61" s="286"/>
      <c r="BE61" s="286"/>
      <c r="BF61" s="286"/>
      <c r="BG61" s="286"/>
      <c r="BH61" s="286"/>
      <c r="BI61" s="286"/>
      <c r="BJ61" s="286"/>
      <c r="BK61" s="286"/>
      <c r="BL61" s="286"/>
      <c r="BM61" s="286"/>
      <c r="BN61" s="286"/>
      <c r="BO61" s="349"/>
      <c r="BP61" s="306"/>
      <c r="BQ61" s="306"/>
      <c r="BR61" s="288"/>
      <c r="BS61" s="288"/>
      <c r="BT61" s="346"/>
      <c r="BU61" s="339"/>
      <c r="BV61" s="288"/>
      <c r="BW61" s="288"/>
      <c r="BX61" s="306"/>
      <c r="BY61" s="306"/>
      <c r="BZ61" s="342"/>
      <c r="CA61" s="4"/>
      <c r="CB61" s="359"/>
      <c r="CC61" s="359"/>
      <c r="CD61" s="359"/>
      <c r="CE61" s="359"/>
      <c r="CF61" s="359"/>
      <c r="CG61" s="359"/>
      <c r="CH61" s="359"/>
      <c r="CI61" s="359"/>
      <c r="CJ61" s="359"/>
      <c r="CK61" s="309"/>
      <c r="CL61" s="312"/>
      <c r="CM61" s="312"/>
      <c r="CN61" s="312"/>
      <c r="CO61" s="312"/>
      <c r="CP61" s="312"/>
      <c r="CQ61" s="312"/>
      <c r="CR61" s="279"/>
      <c r="CS61" s="276"/>
      <c r="CT61" s="273"/>
    </row>
    <row r="62" spans="2:98" ht="14.25" customHeight="1">
      <c r="B62" s="340" t="s">
        <v>151</v>
      </c>
      <c r="C62" s="289"/>
      <c r="D62" s="289"/>
      <c r="E62" s="289"/>
      <c r="F62" s="347"/>
      <c r="G62" s="43"/>
      <c r="H62" s="298"/>
      <c r="I62" s="298"/>
      <c r="J62" s="298"/>
      <c r="K62" s="298"/>
      <c r="L62" s="298"/>
      <c r="M62" s="298"/>
      <c r="N62" s="298"/>
      <c r="O62" s="298"/>
      <c r="P62" s="298"/>
      <c r="Q62" s="298"/>
      <c r="R62" s="298"/>
      <c r="S62" s="298"/>
      <c r="T62" s="298"/>
      <c r="U62" s="298"/>
      <c r="V62" s="298"/>
      <c r="W62" s="298"/>
      <c r="X62" s="298"/>
      <c r="Y62" s="28"/>
      <c r="Z62" s="350"/>
      <c r="AA62" s="307"/>
      <c r="AB62" s="307"/>
      <c r="AC62" s="343"/>
      <c r="AD62" s="295"/>
      <c r="AE62" s="296"/>
      <c r="AF62" s="296"/>
      <c r="AG62" s="296"/>
      <c r="AH62" s="296"/>
      <c r="AI62" s="289"/>
      <c r="AJ62" s="285"/>
      <c r="AK62" s="285"/>
      <c r="AL62" s="285"/>
      <c r="AM62" s="285"/>
      <c r="AN62" s="289"/>
      <c r="AO62" s="285"/>
      <c r="AP62" s="285"/>
      <c r="AQ62" s="285"/>
      <c r="AR62" s="285"/>
      <c r="AS62" s="336"/>
      <c r="AT62" s="337"/>
      <c r="AU62" s="337"/>
      <c r="AV62" s="337"/>
      <c r="AW62" s="337"/>
      <c r="AX62" s="289"/>
      <c r="AY62" s="285"/>
      <c r="AZ62" s="285"/>
      <c r="BA62" s="285"/>
      <c r="BB62" s="290"/>
      <c r="BC62" s="286"/>
      <c r="BD62" s="286"/>
      <c r="BE62" s="286"/>
      <c r="BF62" s="286"/>
      <c r="BG62" s="286"/>
      <c r="BH62" s="286"/>
      <c r="BI62" s="286"/>
      <c r="BJ62" s="286"/>
      <c r="BK62" s="286"/>
      <c r="BL62" s="286"/>
      <c r="BM62" s="286"/>
      <c r="BN62" s="286"/>
      <c r="BO62" s="350"/>
      <c r="BP62" s="307"/>
      <c r="BQ62" s="307"/>
      <c r="BR62" s="289"/>
      <c r="BS62" s="289"/>
      <c r="BT62" s="347"/>
      <c r="BU62" s="340"/>
      <c r="BV62" s="289"/>
      <c r="BW62" s="289"/>
      <c r="BX62" s="307"/>
      <c r="BY62" s="307"/>
      <c r="BZ62" s="343"/>
      <c r="CA62" s="43"/>
      <c r="CB62" s="360"/>
      <c r="CC62" s="360"/>
      <c r="CD62" s="360"/>
      <c r="CE62" s="360"/>
      <c r="CF62" s="360"/>
      <c r="CG62" s="360"/>
      <c r="CH62" s="360"/>
      <c r="CI62" s="360"/>
      <c r="CJ62" s="360"/>
      <c r="CK62" s="310"/>
      <c r="CL62" s="313"/>
      <c r="CM62" s="313"/>
      <c r="CN62" s="313"/>
      <c r="CO62" s="313"/>
      <c r="CP62" s="313"/>
      <c r="CQ62" s="313"/>
      <c r="CR62" s="280"/>
      <c r="CS62" s="277"/>
      <c r="CT62" s="273"/>
    </row>
    <row r="63" spans="1:98" ht="10.5" customHeight="1">
      <c r="A63" s="272" t="s">
        <v>361</v>
      </c>
      <c r="B63" s="351">
        <v>20</v>
      </c>
      <c r="C63" s="352"/>
      <c r="D63" s="352"/>
      <c r="E63" s="352"/>
      <c r="F63" s="353"/>
      <c r="G63" s="17"/>
      <c r="H63" s="303" t="str">
        <f>PHONETIC(H64)</f>
        <v>ミネギシ　ヒデヒト</v>
      </c>
      <c r="I63" s="303"/>
      <c r="J63" s="303"/>
      <c r="K63" s="303"/>
      <c r="L63" s="303"/>
      <c r="M63" s="303"/>
      <c r="N63" s="303"/>
      <c r="O63" s="303"/>
      <c r="P63" s="303"/>
      <c r="Q63" s="303"/>
      <c r="R63" s="303"/>
      <c r="S63" s="303"/>
      <c r="T63" s="303"/>
      <c r="U63" s="303"/>
      <c r="V63" s="303"/>
      <c r="W63" s="303"/>
      <c r="X63" s="303"/>
      <c r="Y63" s="18"/>
      <c r="Z63" s="348">
        <v>1</v>
      </c>
      <c r="AA63" s="305"/>
      <c r="AB63" s="305"/>
      <c r="AC63" s="341"/>
      <c r="AD63" s="291" t="s">
        <v>666</v>
      </c>
      <c r="AE63" s="292"/>
      <c r="AF63" s="292"/>
      <c r="AG63" s="292"/>
      <c r="AH63" s="292"/>
      <c r="AI63" s="287" t="s">
        <v>106</v>
      </c>
      <c r="AJ63" s="285">
        <v>8</v>
      </c>
      <c r="AK63" s="285"/>
      <c r="AL63" s="285"/>
      <c r="AM63" s="285"/>
      <c r="AN63" s="287" t="s">
        <v>106</v>
      </c>
      <c r="AO63" s="285">
        <v>20</v>
      </c>
      <c r="AP63" s="285"/>
      <c r="AQ63" s="285"/>
      <c r="AR63" s="285"/>
      <c r="AS63" s="336" t="s">
        <v>664</v>
      </c>
      <c r="AT63" s="337"/>
      <c r="AU63" s="337"/>
      <c r="AV63" s="337"/>
      <c r="AW63" s="337"/>
      <c r="AX63" s="287" t="s">
        <v>106</v>
      </c>
      <c r="AY63" s="285">
        <v>4</v>
      </c>
      <c r="AZ63" s="285"/>
      <c r="BA63" s="285"/>
      <c r="BB63" s="290"/>
      <c r="BC63" s="286">
        <v>175</v>
      </c>
      <c r="BD63" s="286"/>
      <c r="BE63" s="286"/>
      <c r="BF63" s="286"/>
      <c r="BG63" s="286"/>
      <c r="BH63" s="286"/>
      <c r="BI63" s="286">
        <v>66</v>
      </c>
      <c r="BJ63" s="286"/>
      <c r="BK63" s="286"/>
      <c r="BL63" s="286"/>
      <c r="BM63" s="286"/>
      <c r="BN63" s="286"/>
      <c r="BO63" s="338" t="s">
        <v>70</v>
      </c>
      <c r="BP63" s="287"/>
      <c r="BQ63" s="287"/>
      <c r="BR63" s="305" t="s">
        <v>397</v>
      </c>
      <c r="BS63" s="305"/>
      <c r="BT63" s="341"/>
      <c r="BU63" s="338" t="s">
        <v>70</v>
      </c>
      <c r="BV63" s="287"/>
      <c r="BW63" s="287"/>
      <c r="BX63" s="305" t="s">
        <v>397</v>
      </c>
      <c r="BY63" s="305"/>
      <c r="BZ63" s="341"/>
      <c r="CA63" s="4"/>
      <c r="CB63" s="358" t="s">
        <v>420</v>
      </c>
      <c r="CC63" s="358"/>
      <c r="CD63" s="358"/>
      <c r="CE63" s="358"/>
      <c r="CF63" s="358"/>
      <c r="CG63" s="358"/>
      <c r="CH63" s="358"/>
      <c r="CI63" s="358"/>
      <c r="CJ63" s="358"/>
      <c r="CK63" s="308" t="s">
        <v>18</v>
      </c>
      <c r="CL63" s="311"/>
      <c r="CM63" s="311"/>
      <c r="CN63" s="311"/>
      <c r="CO63" s="311"/>
      <c r="CP63" s="311"/>
      <c r="CQ63" s="311"/>
      <c r="CR63" s="278" t="s">
        <v>13</v>
      </c>
      <c r="CS63" s="275"/>
      <c r="CT63" s="273"/>
    </row>
    <row r="64" spans="1:99" ht="8.25" customHeight="1">
      <c r="A64" s="272"/>
      <c r="B64" s="354"/>
      <c r="C64" s="355"/>
      <c r="D64" s="355"/>
      <c r="E64" s="355"/>
      <c r="F64" s="356"/>
      <c r="G64" s="20"/>
      <c r="H64" s="297" t="s">
        <v>396</v>
      </c>
      <c r="I64" s="297"/>
      <c r="J64" s="297"/>
      <c r="K64" s="297"/>
      <c r="L64" s="297"/>
      <c r="M64" s="297"/>
      <c r="N64" s="297"/>
      <c r="O64" s="297"/>
      <c r="P64" s="297"/>
      <c r="Q64" s="297"/>
      <c r="R64" s="297"/>
      <c r="S64" s="297"/>
      <c r="T64" s="297"/>
      <c r="U64" s="297"/>
      <c r="V64" s="297"/>
      <c r="W64" s="297"/>
      <c r="X64" s="297"/>
      <c r="Y64" s="21"/>
      <c r="Z64" s="349"/>
      <c r="AA64" s="306"/>
      <c r="AB64" s="306"/>
      <c r="AC64" s="342"/>
      <c r="AD64" s="293"/>
      <c r="AE64" s="294"/>
      <c r="AF64" s="294"/>
      <c r="AG64" s="294"/>
      <c r="AH64" s="294"/>
      <c r="AI64" s="288"/>
      <c r="AJ64" s="285"/>
      <c r="AK64" s="285"/>
      <c r="AL64" s="285"/>
      <c r="AM64" s="285"/>
      <c r="AN64" s="288"/>
      <c r="AO64" s="285"/>
      <c r="AP64" s="285"/>
      <c r="AQ64" s="285"/>
      <c r="AR64" s="285"/>
      <c r="AS64" s="336"/>
      <c r="AT64" s="337"/>
      <c r="AU64" s="337"/>
      <c r="AV64" s="337"/>
      <c r="AW64" s="337"/>
      <c r="AX64" s="288"/>
      <c r="AY64" s="285"/>
      <c r="AZ64" s="285"/>
      <c r="BA64" s="285"/>
      <c r="BB64" s="290"/>
      <c r="BC64" s="286"/>
      <c r="BD64" s="286"/>
      <c r="BE64" s="286"/>
      <c r="BF64" s="286"/>
      <c r="BG64" s="286"/>
      <c r="BH64" s="286"/>
      <c r="BI64" s="286"/>
      <c r="BJ64" s="286"/>
      <c r="BK64" s="286"/>
      <c r="BL64" s="286"/>
      <c r="BM64" s="286"/>
      <c r="BN64" s="286"/>
      <c r="BO64" s="339"/>
      <c r="BP64" s="288"/>
      <c r="BQ64" s="288"/>
      <c r="BR64" s="306"/>
      <c r="BS64" s="306"/>
      <c r="BT64" s="342"/>
      <c r="BU64" s="339"/>
      <c r="BV64" s="288"/>
      <c r="BW64" s="288"/>
      <c r="BX64" s="306"/>
      <c r="BY64" s="306"/>
      <c r="BZ64" s="342"/>
      <c r="CA64" s="4"/>
      <c r="CB64" s="359"/>
      <c r="CC64" s="359"/>
      <c r="CD64" s="359"/>
      <c r="CE64" s="359"/>
      <c r="CF64" s="359"/>
      <c r="CG64" s="359"/>
      <c r="CH64" s="359"/>
      <c r="CI64" s="359"/>
      <c r="CJ64" s="359"/>
      <c r="CK64" s="309"/>
      <c r="CL64" s="312"/>
      <c r="CM64" s="312"/>
      <c r="CN64" s="312"/>
      <c r="CO64" s="312"/>
      <c r="CP64" s="312"/>
      <c r="CQ64" s="312"/>
      <c r="CR64" s="279"/>
      <c r="CS64" s="276"/>
      <c r="CT64" s="273"/>
      <c r="CU64" s="6" t="s">
        <v>108</v>
      </c>
    </row>
    <row r="65" spans="1:98" ht="14.25" customHeight="1">
      <c r="A65" s="272"/>
      <c r="B65" s="340" t="s">
        <v>148</v>
      </c>
      <c r="C65" s="289"/>
      <c r="D65" s="289"/>
      <c r="E65" s="289"/>
      <c r="F65" s="347"/>
      <c r="G65" s="43"/>
      <c r="H65" s="298"/>
      <c r="I65" s="298"/>
      <c r="J65" s="298"/>
      <c r="K65" s="298"/>
      <c r="L65" s="298"/>
      <c r="M65" s="298"/>
      <c r="N65" s="298"/>
      <c r="O65" s="298"/>
      <c r="P65" s="298"/>
      <c r="Q65" s="298"/>
      <c r="R65" s="298"/>
      <c r="S65" s="298"/>
      <c r="T65" s="298"/>
      <c r="U65" s="298"/>
      <c r="V65" s="298"/>
      <c r="W65" s="298"/>
      <c r="X65" s="298"/>
      <c r="Y65" s="28"/>
      <c r="Z65" s="350"/>
      <c r="AA65" s="307"/>
      <c r="AB65" s="307"/>
      <c r="AC65" s="343"/>
      <c r="AD65" s="295"/>
      <c r="AE65" s="296"/>
      <c r="AF65" s="296"/>
      <c r="AG65" s="296"/>
      <c r="AH65" s="296"/>
      <c r="AI65" s="289"/>
      <c r="AJ65" s="285"/>
      <c r="AK65" s="285"/>
      <c r="AL65" s="285"/>
      <c r="AM65" s="285"/>
      <c r="AN65" s="289"/>
      <c r="AO65" s="285"/>
      <c r="AP65" s="285"/>
      <c r="AQ65" s="285"/>
      <c r="AR65" s="285"/>
      <c r="AS65" s="336"/>
      <c r="AT65" s="337"/>
      <c r="AU65" s="337"/>
      <c r="AV65" s="337"/>
      <c r="AW65" s="337"/>
      <c r="AX65" s="289"/>
      <c r="AY65" s="285"/>
      <c r="AZ65" s="285"/>
      <c r="BA65" s="285"/>
      <c r="BB65" s="290"/>
      <c r="BC65" s="286"/>
      <c r="BD65" s="286"/>
      <c r="BE65" s="286"/>
      <c r="BF65" s="286"/>
      <c r="BG65" s="286"/>
      <c r="BH65" s="286"/>
      <c r="BI65" s="286"/>
      <c r="BJ65" s="286"/>
      <c r="BK65" s="286"/>
      <c r="BL65" s="286"/>
      <c r="BM65" s="286"/>
      <c r="BN65" s="286"/>
      <c r="BO65" s="340"/>
      <c r="BP65" s="289"/>
      <c r="BQ65" s="289"/>
      <c r="BR65" s="307"/>
      <c r="BS65" s="307"/>
      <c r="BT65" s="343"/>
      <c r="BU65" s="340"/>
      <c r="BV65" s="289"/>
      <c r="BW65" s="289"/>
      <c r="BX65" s="307"/>
      <c r="BY65" s="307"/>
      <c r="BZ65" s="343"/>
      <c r="CA65" s="4"/>
      <c r="CB65" s="360"/>
      <c r="CC65" s="360"/>
      <c r="CD65" s="360"/>
      <c r="CE65" s="360"/>
      <c r="CF65" s="360"/>
      <c r="CG65" s="360"/>
      <c r="CH65" s="360"/>
      <c r="CI65" s="360"/>
      <c r="CJ65" s="360"/>
      <c r="CK65" s="310"/>
      <c r="CL65" s="313"/>
      <c r="CM65" s="313"/>
      <c r="CN65" s="313"/>
      <c r="CO65" s="313"/>
      <c r="CP65" s="313"/>
      <c r="CQ65" s="313"/>
      <c r="CR65" s="280"/>
      <c r="CS65" s="277"/>
      <c r="CT65" s="273"/>
    </row>
    <row r="66" spans="1:98" ht="10.5" customHeight="1">
      <c r="A66" s="272"/>
      <c r="B66" s="194"/>
      <c r="C66" s="361" t="s">
        <v>94</v>
      </c>
      <c r="D66" s="361"/>
      <c r="E66" s="361"/>
      <c r="F66" s="361"/>
      <c r="G66" s="361"/>
      <c r="H66" s="361"/>
      <c r="I66" s="361"/>
      <c r="J66" s="361"/>
      <c r="K66" s="361"/>
      <c r="L66" s="361"/>
      <c r="M66" s="361"/>
      <c r="N66" s="361"/>
      <c r="O66" s="26"/>
      <c r="P66" s="17"/>
      <c r="Q66" s="24"/>
      <c r="R66" s="363" t="str">
        <f>PHONETIC(R67)</f>
        <v>カナガワ　イチロウ</v>
      </c>
      <c r="S66" s="363"/>
      <c r="T66" s="363"/>
      <c r="U66" s="363"/>
      <c r="V66" s="363"/>
      <c r="W66" s="363"/>
      <c r="X66" s="363"/>
      <c r="Y66" s="363"/>
      <c r="Z66" s="363"/>
      <c r="AA66" s="363"/>
      <c r="AB66" s="363"/>
      <c r="AC66" s="363"/>
      <c r="AD66" s="363"/>
      <c r="AE66" s="363"/>
      <c r="AF66" s="363"/>
      <c r="AG66" s="24"/>
      <c r="AH66" s="18"/>
      <c r="AI66" s="367" t="s">
        <v>654</v>
      </c>
      <c r="AJ66" s="368"/>
      <c r="AK66" s="368"/>
      <c r="AL66" s="368"/>
      <c r="AM66" s="368"/>
      <c r="AN66" s="368"/>
      <c r="AO66" s="368"/>
      <c r="AP66" s="368"/>
      <c r="AQ66" s="368"/>
      <c r="AR66" s="368"/>
      <c r="AS66" s="25"/>
      <c r="AT66" s="25"/>
      <c r="AU66" s="25"/>
      <c r="AV66" s="25"/>
      <c r="AW66" s="26"/>
      <c r="AX66" s="194"/>
      <c r="AY66" s="25"/>
      <c r="AZ66" s="361" t="s">
        <v>80</v>
      </c>
      <c r="BA66" s="361"/>
      <c r="BB66" s="361"/>
      <c r="BC66" s="361"/>
      <c r="BD66" s="361"/>
      <c r="BE66" s="361"/>
      <c r="BF66" s="361"/>
      <c r="BG66" s="361"/>
      <c r="BH66" s="361"/>
      <c r="BI66" s="361"/>
      <c r="BJ66" s="25"/>
      <c r="BK66" s="26"/>
      <c r="BL66" s="17"/>
      <c r="BM66" s="24"/>
      <c r="BN66" s="363" t="str">
        <f>PHONETIC(BN67)</f>
        <v>ヨコハマ　タロウ</v>
      </c>
      <c r="BO66" s="363"/>
      <c r="BP66" s="363"/>
      <c r="BQ66" s="363"/>
      <c r="BR66" s="363"/>
      <c r="BS66" s="363"/>
      <c r="BT66" s="363"/>
      <c r="BU66" s="363"/>
      <c r="BV66" s="363"/>
      <c r="BW66" s="363"/>
      <c r="BX66" s="363"/>
      <c r="BY66" s="363"/>
      <c r="BZ66" s="363"/>
      <c r="CA66" s="363"/>
      <c r="CB66" s="363"/>
      <c r="CC66" s="24"/>
      <c r="CD66" s="18"/>
      <c r="CE66" s="367" t="s">
        <v>654</v>
      </c>
      <c r="CF66" s="368"/>
      <c r="CG66" s="368"/>
      <c r="CH66" s="368"/>
      <c r="CI66" s="368"/>
      <c r="CJ66" s="368"/>
      <c r="CK66" s="368"/>
      <c r="CL66" s="368"/>
      <c r="CM66" s="368"/>
      <c r="CN66" s="368"/>
      <c r="CO66" s="25"/>
      <c r="CP66" s="25"/>
      <c r="CQ66" s="25"/>
      <c r="CR66" s="25"/>
      <c r="CS66" s="26"/>
      <c r="CT66" s="273"/>
    </row>
    <row r="67" spans="1:98" ht="21.75" customHeight="1">
      <c r="A67" s="272"/>
      <c r="B67" s="227"/>
      <c r="C67" s="362"/>
      <c r="D67" s="362"/>
      <c r="E67" s="362"/>
      <c r="F67" s="362"/>
      <c r="G67" s="362"/>
      <c r="H67" s="362"/>
      <c r="I67" s="362"/>
      <c r="J67" s="362"/>
      <c r="K67" s="362"/>
      <c r="L67" s="362"/>
      <c r="M67" s="362"/>
      <c r="N67" s="362"/>
      <c r="O67" s="228"/>
      <c r="P67" s="43"/>
      <c r="Q67" s="22"/>
      <c r="R67" s="366" t="s">
        <v>421</v>
      </c>
      <c r="S67" s="366"/>
      <c r="T67" s="366"/>
      <c r="U67" s="366"/>
      <c r="V67" s="366"/>
      <c r="W67" s="366"/>
      <c r="X67" s="366"/>
      <c r="Y67" s="366"/>
      <c r="Z67" s="366"/>
      <c r="AA67" s="366"/>
      <c r="AB67" s="366"/>
      <c r="AC67" s="366"/>
      <c r="AD67" s="366"/>
      <c r="AE67" s="366"/>
      <c r="AF67" s="366"/>
      <c r="AG67" s="22"/>
      <c r="AH67" s="28"/>
      <c r="AI67" s="364" t="s">
        <v>671</v>
      </c>
      <c r="AJ67" s="365"/>
      <c r="AK67" s="365"/>
      <c r="AL67" s="365"/>
      <c r="AM67" s="365"/>
      <c r="AN67" s="22" t="s">
        <v>422</v>
      </c>
      <c r="AO67" s="289">
        <v>12</v>
      </c>
      <c r="AP67" s="289"/>
      <c r="AQ67" s="289"/>
      <c r="AR67" s="289"/>
      <c r="AS67" s="22" t="s">
        <v>422</v>
      </c>
      <c r="AT67" s="289">
        <v>7</v>
      </c>
      <c r="AU67" s="289"/>
      <c r="AV67" s="289"/>
      <c r="AW67" s="347"/>
      <c r="AX67" s="227"/>
      <c r="AY67" s="229"/>
      <c r="AZ67" s="362"/>
      <c r="BA67" s="362"/>
      <c r="BB67" s="362"/>
      <c r="BC67" s="362"/>
      <c r="BD67" s="362"/>
      <c r="BE67" s="362"/>
      <c r="BF67" s="362"/>
      <c r="BG67" s="362"/>
      <c r="BH67" s="362"/>
      <c r="BI67" s="362"/>
      <c r="BJ67" s="229"/>
      <c r="BK67" s="228"/>
      <c r="BL67" s="43"/>
      <c r="BM67" s="22"/>
      <c r="BN67" s="366" t="s">
        <v>423</v>
      </c>
      <c r="BO67" s="366"/>
      <c r="BP67" s="366"/>
      <c r="BQ67" s="366"/>
      <c r="BR67" s="366"/>
      <c r="BS67" s="366"/>
      <c r="BT67" s="366"/>
      <c r="BU67" s="366"/>
      <c r="BV67" s="366"/>
      <c r="BW67" s="366"/>
      <c r="BX67" s="366"/>
      <c r="BY67" s="366"/>
      <c r="BZ67" s="366"/>
      <c r="CA67" s="366"/>
      <c r="CB67" s="366"/>
      <c r="CC67" s="22"/>
      <c r="CD67" s="28"/>
      <c r="CE67" s="364" t="s">
        <v>672</v>
      </c>
      <c r="CF67" s="365"/>
      <c r="CG67" s="365"/>
      <c r="CH67" s="365"/>
      <c r="CI67" s="365"/>
      <c r="CJ67" s="22" t="s">
        <v>422</v>
      </c>
      <c r="CK67" s="289">
        <v>5</v>
      </c>
      <c r="CL67" s="289"/>
      <c r="CM67" s="289"/>
      <c r="CN67" s="289"/>
      <c r="CO67" s="22" t="s">
        <v>422</v>
      </c>
      <c r="CP67" s="289">
        <v>22</v>
      </c>
      <c r="CQ67" s="289"/>
      <c r="CR67" s="289"/>
      <c r="CS67" s="347"/>
      <c r="CT67" s="273"/>
    </row>
    <row r="68" spans="1:98" ht="10.5" customHeight="1">
      <c r="A68" s="272"/>
      <c r="B68" s="194"/>
      <c r="C68" s="361" t="s">
        <v>669</v>
      </c>
      <c r="D68" s="361"/>
      <c r="E68" s="361"/>
      <c r="F68" s="361"/>
      <c r="G68" s="361"/>
      <c r="H68" s="361"/>
      <c r="I68" s="361"/>
      <c r="J68" s="361"/>
      <c r="K68" s="361"/>
      <c r="L68" s="361"/>
      <c r="M68" s="361"/>
      <c r="N68" s="361"/>
      <c r="O68" s="26"/>
      <c r="P68" s="17"/>
      <c r="Q68" s="24"/>
      <c r="R68" s="363" t="str">
        <f>PHONETIC(R69)</f>
        <v>カワサキ　ジロウ</v>
      </c>
      <c r="S68" s="363"/>
      <c r="T68" s="363"/>
      <c r="U68" s="363"/>
      <c r="V68" s="363"/>
      <c r="W68" s="363"/>
      <c r="X68" s="363"/>
      <c r="Y68" s="363"/>
      <c r="Z68" s="363"/>
      <c r="AA68" s="363"/>
      <c r="AB68" s="363"/>
      <c r="AC68" s="363"/>
      <c r="AD68" s="363"/>
      <c r="AE68" s="363"/>
      <c r="AF68" s="363"/>
      <c r="AG68" s="24"/>
      <c r="AH68" s="18"/>
      <c r="AI68" s="367" t="s">
        <v>654</v>
      </c>
      <c r="AJ68" s="368"/>
      <c r="AK68" s="368"/>
      <c r="AL68" s="368"/>
      <c r="AM68" s="368"/>
      <c r="AN68" s="368"/>
      <c r="AO68" s="368"/>
      <c r="AP68" s="368"/>
      <c r="AQ68" s="368"/>
      <c r="AR68" s="368"/>
      <c r="AS68" s="25"/>
      <c r="AT68" s="25"/>
      <c r="AU68" s="25"/>
      <c r="AV68" s="25"/>
      <c r="AW68" s="26"/>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27"/>
      <c r="CT68" s="273"/>
    </row>
    <row r="69" spans="1:99" ht="21.75" customHeight="1">
      <c r="A69" s="272"/>
      <c r="B69" s="227"/>
      <c r="C69" s="362"/>
      <c r="D69" s="362"/>
      <c r="E69" s="362"/>
      <c r="F69" s="362"/>
      <c r="G69" s="362"/>
      <c r="H69" s="362"/>
      <c r="I69" s="362"/>
      <c r="J69" s="362"/>
      <c r="K69" s="362"/>
      <c r="L69" s="362"/>
      <c r="M69" s="362"/>
      <c r="N69" s="362"/>
      <c r="O69" s="228"/>
      <c r="P69" s="43"/>
      <c r="Q69" s="22"/>
      <c r="R69" s="366" t="s">
        <v>670</v>
      </c>
      <c r="S69" s="366"/>
      <c r="T69" s="366"/>
      <c r="U69" s="366"/>
      <c r="V69" s="366"/>
      <c r="W69" s="366"/>
      <c r="X69" s="366"/>
      <c r="Y69" s="366"/>
      <c r="Z69" s="366"/>
      <c r="AA69" s="366"/>
      <c r="AB69" s="366"/>
      <c r="AC69" s="366"/>
      <c r="AD69" s="366"/>
      <c r="AE69" s="366"/>
      <c r="AF69" s="366"/>
      <c r="AG69" s="22"/>
      <c r="AH69" s="28"/>
      <c r="AI69" s="364" t="s">
        <v>673</v>
      </c>
      <c r="AJ69" s="365"/>
      <c r="AK69" s="365"/>
      <c r="AL69" s="365"/>
      <c r="AM69" s="365"/>
      <c r="AN69" s="22" t="s">
        <v>422</v>
      </c>
      <c r="AO69" s="289">
        <v>3</v>
      </c>
      <c r="AP69" s="289"/>
      <c r="AQ69" s="289"/>
      <c r="AR69" s="289"/>
      <c r="AS69" s="22" t="s">
        <v>422</v>
      </c>
      <c r="AT69" s="289">
        <v>11</v>
      </c>
      <c r="AU69" s="289"/>
      <c r="AV69" s="289"/>
      <c r="AW69" s="347"/>
      <c r="AX69" s="22"/>
      <c r="AY69" s="22"/>
      <c r="AZ69" s="22"/>
      <c r="BA69" s="22"/>
      <c r="BB69" s="22"/>
      <c r="BC69" s="22"/>
      <c r="BD69" s="22"/>
      <c r="BE69" s="22"/>
      <c r="BF69" s="22"/>
      <c r="BG69" s="22"/>
      <c r="BH69" s="22"/>
      <c r="BI69" s="22"/>
      <c r="BJ69" s="22"/>
      <c r="BK69" s="22"/>
      <c r="BL69" s="22"/>
      <c r="BM69" s="22"/>
      <c r="BN69" s="22"/>
      <c r="BO69" s="22"/>
      <c r="BP69" s="22"/>
      <c r="BQ69" s="23"/>
      <c r="BR69" s="23"/>
      <c r="BS69" s="23"/>
      <c r="BT69" s="23"/>
      <c r="BU69" s="23"/>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8"/>
      <c r="CT69" s="273"/>
      <c r="CU69" s="270"/>
    </row>
    <row r="70" spans="1:98" s="32" customFormat="1" ht="39.75" customHeight="1">
      <c r="A70" s="272"/>
      <c r="B70" s="29"/>
      <c r="C70" s="30"/>
      <c r="D70" s="301" t="s">
        <v>107</v>
      </c>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c r="AU70" s="301"/>
      <c r="AV70" s="301"/>
      <c r="AW70" s="301"/>
      <c r="AX70" s="301"/>
      <c r="AY70" s="301"/>
      <c r="AZ70" s="30"/>
      <c r="BA70" s="30"/>
      <c r="BB70" s="30"/>
      <c r="BC70" s="369">
        <v>2023</v>
      </c>
      <c r="BD70" s="369"/>
      <c r="BE70" s="369"/>
      <c r="BF70" s="369"/>
      <c r="BG70" s="369"/>
      <c r="BH70" s="369"/>
      <c r="BI70" s="369"/>
      <c r="BJ70" s="274" t="s">
        <v>19</v>
      </c>
      <c r="BK70" s="274"/>
      <c r="BL70" s="369">
        <v>6</v>
      </c>
      <c r="BM70" s="369"/>
      <c r="BN70" s="369"/>
      <c r="BO70" s="369"/>
      <c r="BP70" s="274" t="s">
        <v>71</v>
      </c>
      <c r="BQ70" s="274"/>
      <c r="BR70" s="369">
        <v>1</v>
      </c>
      <c r="BS70" s="369"/>
      <c r="BT70" s="369"/>
      <c r="BU70" s="369"/>
      <c r="BV70" s="274" t="s">
        <v>95</v>
      </c>
      <c r="BW70" s="274"/>
      <c r="BX70" s="30"/>
      <c r="BY70" s="30"/>
      <c r="BZ70" s="30"/>
      <c r="CA70" s="30"/>
      <c r="CB70" s="30"/>
      <c r="CC70" s="30"/>
      <c r="CD70" s="30"/>
      <c r="CE70" s="30"/>
      <c r="CF70" s="30"/>
      <c r="CG70" s="30"/>
      <c r="CH70" s="30"/>
      <c r="CI70" s="30"/>
      <c r="CJ70" s="30"/>
      <c r="CK70" s="30"/>
      <c r="CL70" s="30"/>
      <c r="CM70" s="30"/>
      <c r="CN70" s="30"/>
      <c r="CO70" s="30"/>
      <c r="CP70" s="30"/>
      <c r="CQ70" s="30"/>
      <c r="CR70" s="30"/>
      <c r="CS70" s="31"/>
      <c r="CT70" s="273"/>
    </row>
    <row r="71" spans="1:97" s="35" customFormat="1" ht="12.75" customHeight="1">
      <c r="A71" s="272"/>
      <c r="B71" s="33"/>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34"/>
    </row>
    <row r="72" spans="1:97" s="35" customFormat="1" ht="9.75" customHeight="1">
      <c r="A72" s="272"/>
      <c r="B72" s="33"/>
      <c r="C72" s="4"/>
      <c r="D72" s="376" t="s">
        <v>2</v>
      </c>
      <c r="E72" s="376"/>
      <c r="F72" s="376"/>
      <c r="G72" s="376"/>
      <c r="H72" s="376"/>
      <c r="I72" s="376"/>
      <c r="J72" s="376"/>
      <c r="K72" s="376"/>
      <c r="L72" s="377"/>
      <c r="M72" s="378" t="s">
        <v>558</v>
      </c>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378"/>
      <c r="AO72" s="378"/>
      <c r="AP72" s="378"/>
      <c r="AQ72" s="378"/>
      <c r="AR72" s="378"/>
      <c r="AS72" s="378"/>
      <c r="AT72" s="378"/>
      <c r="AU72" s="378"/>
      <c r="AV72" s="4"/>
      <c r="AW72" s="4"/>
      <c r="AX72" s="4"/>
      <c r="AY72" s="288" t="s">
        <v>72</v>
      </c>
      <c r="AZ72" s="288"/>
      <c r="BA72" s="288"/>
      <c r="BB72" s="288"/>
      <c r="BC72" s="288"/>
      <c r="BD72" s="288"/>
      <c r="BE72" s="288"/>
      <c r="BF72" s="288"/>
      <c r="BG72" s="288"/>
      <c r="BH72" s="288"/>
      <c r="BI72" s="4"/>
      <c r="BJ72" s="380" t="s">
        <v>159</v>
      </c>
      <c r="BK72" s="380"/>
      <c r="BL72" s="382" t="s">
        <v>424</v>
      </c>
      <c r="BM72" s="288"/>
      <c r="BN72" s="288"/>
      <c r="BO72" s="288"/>
      <c r="BP72" s="288"/>
      <c r="BQ72" s="288"/>
      <c r="BR72" s="288"/>
      <c r="BS72" s="288"/>
      <c r="BT72" s="288"/>
      <c r="BU72" s="288"/>
      <c r="BV72" s="384" t="s">
        <v>160</v>
      </c>
      <c r="BW72" s="384"/>
      <c r="BX72" s="382" t="s">
        <v>559</v>
      </c>
      <c r="BY72" s="288"/>
      <c r="BZ72" s="288"/>
      <c r="CA72" s="288"/>
      <c r="CB72" s="288"/>
      <c r="CC72" s="288"/>
      <c r="CD72" s="288"/>
      <c r="CE72" s="288" t="s">
        <v>96</v>
      </c>
      <c r="CF72" s="288"/>
      <c r="CG72" s="382" t="s">
        <v>560</v>
      </c>
      <c r="CH72" s="288"/>
      <c r="CI72" s="288"/>
      <c r="CJ72" s="288"/>
      <c r="CK72" s="288"/>
      <c r="CL72" s="288"/>
      <c r="CM72" s="288"/>
      <c r="CN72" s="288"/>
      <c r="CO72" s="288"/>
      <c r="CP72" s="288"/>
      <c r="CQ72" s="36"/>
      <c r="CR72" s="4"/>
      <c r="CS72" s="34"/>
    </row>
    <row r="73" spans="1:97" s="35" customFormat="1" ht="9.75" customHeight="1">
      <c r="A73" s="272"/>
      <c r="B73" s="33"/>
      <c r="C73" s="37"/>
      <c r="D73" s="376"/>
      <c r="E73" s="376"/>
      <c r="F73" s="376"/>
      <c r="G73" s="376"/>
      <c r="H73" s="376"/>
      <c r="I73" s="376"/>
      <c r="J73" s="376"/>
      <c r="K73" s="376"/>
      <c r="L73" s="377"/>
      <c r="M73" s="379"/>
      <c r="N73" s="379"/>
      <c r="O73" s="379"/>
      <c r="P73" s="379"/>
      <c r="Q73" s="379"/>
      <c r="R73" s="379"/>
      <c r="S73" s="379"/>
      <c r="T73" s="379"/>
      <c r="U73" s="379"/>
      <c r="V73" s="379"/>
      <c r="W73" s="379"/>
      <c r="X73" s="379"/>
      <c r="Y73" s="379"/>
      <c r="Z73" s="379"/>
      <c r="AA73" s="379"/>
      <c r="AB73" s="379"/>
      <c r="AC73" s="379"/>
      <c r="AD73" s="379"/>
      <c r="AE73" s="379"/>
      <c r="AF73" s="379"/>
      <c r="AG73" s="379"/>
      <c r="AH73" s="379"/>
      <c r="AI73" s="379"/>
      <c r="AJ73" s="379"/>
      <c r="AK73" s="379"/>
      <c r="AL73" s="379"/>
      <c r="AM73" s="379"/>
      <c r="AN73" s="379"/>
      <c r="AO73" s="379"/>
      <c r="AP73" s="379"/>
      <c r="AQ73" s="379"/>
      <c r="AR73" s="379"/>
      <c r="AS73" s="379"/>
      <c r="AT73" s="379"/>
      <c r="AU73" s="379"/>
      <c r="AV73" s="5"/>
      <c r="AW73" s="4"/>
      <c r="AX73" s="36"/>
      <c r="AY73" s="288"/>
      <c r="AZ73" s="288"/>
      <c r="BA73" s="288"/>
      <c r="BB73" s="288"/>
      <c r="BC73" s="288"/>
      <c r="BD73" s="288"/>
      <c r="BE73" s="288"/>
      <c r="BF73" s="288"/>
      <c r="BG73" s="288"/>
      <c r="BH73" s="288"/>
      <c r="BI73" s="5"/>
      <c r="BJ73" s="381"/>
      <c r="BK73" s="381"/>
      <c r="BL73" s="383"/>
      <c r="BM73" s="383"/>
      <c r="BN73" s="383"/>
      <c r="BO73" s="383"/>
      <c r="BP73" s="383"/>
      <c r="BQ73" s="383"/>
      <c r="BR73" s="383"/>
      <c r="BS73" s="383"/>
      <c r="BT73" s="383"/>
      <c r="BU73" s="383"/>
      <c r="BV73" s="385"/>
      <c r="BW73" s="385"/>
      <c r="BX73" s="383"/>
      <c r="BY73" s="383"/>
      <c r="BZ73" s="383"/>
      <c r="CA73" s="383"/>
      <c r="CB73" s="383"/>
      <c r="CC73" s="383"/>
      <c r="CD73" s="383"/>
      <c r="CE73" s="383"/>
      <c r="CF73" s="383"/>
      <c r="CG73" s="383"/>
      <c r="CH73" s="383"/>
      <c r="CI73" s="383"/>
      <c r="CJ73" s="383"/>
      <c r="CK73" s="383"/>
      <c r="CL73" s="383"/>
      <c r="CM73" s="383"/>
      <c r="CN73" s="383"/>
      <c r="CO73" s="383"/>
      <c r="CP73" s="383"/>
      <c r="CQ73" s="36"/>
      <c r="CR73" s="4"/>
      <c r="CS73" s="34"/>
    </row>
    <row r="74" spans="1:97" s="35" customFormat="1" ht="10.5" customHeight="1">
      <c r="A74" s="272"/>
      <c r="B74" s="33"/>
      <c r="C74" s="38"/>
      <c r="D74" s="38"/>
      <c r="E74" s="38"/>
      <c r="F74" s="38"/>
      <c r="G74" s="38"/>
      <c r="H74" s="38"/>
      <c r="I74" s="38"/>
      <c r="J74" s="38"/>
      <c r="K74" s="38"/>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38"/>
      <c r="AY74" s="38"/>
      <c r="AZ74" s="38"/>
      <c r="BA74" s="38"/>
      <c r="BB74" s="38"/>
      <c r="BC74" s="38"/>
      <c r="BD74" s="38"/>
      <c r="BE74" s="38"/>
      <c r="BF74" s="38"/>
      <c r="BG74" s="38"/>
      <c r="BH74" s="38"/>
      <c r="BI74" s="4"/>
      <c r="BJ74" s="3"/>
      <c r="BK74" s="3"/>
      <c r="BL74" s="4"/>
      <c r="BM74" s="4"/>
      <c r="BN74" s="4"/>
      <c r="BO74" s="4"/>
      <c r="BP74" s="4"/>
      <c r="BQ74" s="4"/>
      <c r="BR74" s="4"/>
      <c r="BS74" s="4"/>
      <c r="BT74" s="4"/>
      <c r="BU74" s="4"/>
      <c r="BV74" s="9"/>
      <c r="BW74" s="9"/>
      <c r="BX74" s="4"/>
      <c r="BY74" s="4"/>
      <c r="BZ74" s="4"/>
      <c r="CA74" s="4"/>
      <c r="CB74" s="4"/>
      <c r="CC74" s="4"/>
      <c r="CD74" s="4"/>
      <c r="CE74" s="4"/>
      <c r="CF74" s="4"/>
      <c r="CG74" s="4"/>
      <c r="CH74" s="4"/>
      <c r="CI74" s="4"/>
      <c r="CJ74" s="4"/>
      <c r="CK74" s="4"/>
      <c r="CL74" s="4"/>
      <c r="CM74" s="4"/>
      <c r="CN74" s="4"/>
      <c r="CO74" s="4"/>
      <c r="CP74" s="4"/>
      <c r="CQ74" s="4"/>
      <c r="CR74" s="4"/>
      <c r="CS74" s="34"/>
    </row>
    <row r="75" spans="1:97" s="32" customFormat="1" ht="11.25" customHeight="1">
      <c r="A75" s="272"/>
      <c r="B75" s="39"/>
      <c r="C75" s="40"/>
      <c r="D75" s="387" t="s">
        <v>97</v>
      </c>
      <c r="E75" s="387"/>
      <c r="F75" s="387"/>
      <c r="G75" s="387"/>
      <c r="H75" s="387"/>
      <c r="I75" s="387"/>
      <c r="J75" s="387"/>
      <c r="K75" s="387"/>
      <c r="L75" s="40"/>
      <c r="M75" s="388" t="str">
        <f>PHONETIC(M76)</f>
        <v>カナガワケンリツカントウソウゴウコウトウガッコウ</v>
      </c>
      <c r="N75" s="388"/>
      <c r="O75" s="388"/>
      <c r="P75" s="388"/>
      <c r="Q75" s="388"/>
      <c r="R75" s="388"/>
      <c r="S75" s="388"/>
      <c r="T75" s="388"/>
      <c r="U75" s="388"/>
      <c r="V75" s="388"/>
      <c r="W75" s="388"/>
      <c r="X75" s="388"/>
      <c r="Y75" s="388"/>
      <c r="Z75" s="388"/>
      <c r="AA75" s="388"/>
      <c r="AB75" s="388"/>
      <c r="AC75" s="388"/>
      <c r="AD75" s="388"/>
      <c r="AE75" s="388"/>
      <c r="AF75" s="388"/>
      <c r="AG75" s="388"/>
      <c r="AH75" s="388"/>
      <c r="AI75" s="388"/>
      <c r="AJ75" s="388"/>
      <c r="AK75" s="388"/>
      <c r="AL75" s="388"/>
      <c r="AM75" s="388"/>
      <c r="AN75" s="388"/>
      <c r="AO75" s="388"/>
      <c r="AP75" s="388"/>
      <c r="AQ75" s="388"/>
      <c r="AR75" s="388"/>
      <c r="AS75" s="388"/>
      <c r="AT75" s="388"/>
      <c r="AU75" s="388"/>
      <c r="AV75" s="40"/>
      <c r="AW75" s="40"/>
      <c r="AX75" s="40"/>
      <c r="AY75" s="40"/>
      <c r="AZ75" s="40"/>
      <c r="BA75" s="40"/>
      <c r="BB75" s="40"/>
      <c r="BC75" s="40"/>
      <c r="BD75" s="40"/>
      <c r="BE75" s="40"/>
      <c r="BF75" s="40"/>
      <c r="BG75" s="40"/>
      <c r="BH75" s="40"/>
      <c r="BI75" s="40"/>
      <c r="BJ75" s="389" t="s">
        <v>659</v>
      </c>
      <c r="BK75" s="390"/>
      <c r="BL75" s="390"/>
      <c r="BM75" s="390"/>
      <c r="BN75" s="390"/>
      <c r="BO75" s="390"/>
      <c r="BP75" s="390"/>
      <c r="BQ75" s="390"/>
      <c r="BR75" s="390"/>
      <c r="BS75" s="390"/>
      <c r="BT75" s="390"/>
      <c r="BU75" s="390"/>
      <c r="BV75" s="390"/>
      <c r="BW75" s="390"/>
      <c r="BX75" s="390"/>
      <c r="BY75" s="390"/>
      <c r="BZ75" s="390"/>
      <c r="CA75" s="390"/>
      <c r="CB75" s="390"/>
      <c r="CC75" s="230"/>
      <c r="CD75" s="230"/>
      <c r="CE75" s="230"/>
      <c r="CF75" s="230"/>
      <c r="CG75" s="40"/>
      <c r="CH75" s="40"/>
      <c r="CI75" s="40"/>
      <c r="CJ75" s="40"/>
      <c r="CK75" s="392" t="s">
        <v>98</v>
      </c>
      <c r="CL75" s="392"/>
      <c r="CM75" s="392"/>
      <c r="CN75" s="392"/>
      <c r="CO75" s="40"/>
      <c r="CP75" s="40"/>
      <c r="CQ75" s="40"/>
      <c r="CR75" s="40"/>
      <c r="CS75" s="41"/>
    </row>
    <row r="76" spans="1:97" s="32" customFormat="1" ht="9.75" customHeight="1">
      <c r="A76" s="272"/>
      <c r="B76" s="39"/>
      <c r="C76" s="40"/>
      <c r="D76" s="373" t="s">
        <v>76</v>
      </c>
      <c r="E76" s="374"/>
      <c r="F76" s="374"/>
      <c r="G76" s="374"/>
      <c r="H76" s="374"/>
      <c r="I76" s="374"/>
      <c r="J76" s="374"/>
      <c r="K76" s="374"/>
      <c r="L76" s="40"/>
      <c r="M76" s="394" t="s">
        <v>378</v>
      </c>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394"/>
      <c r="AR76" s="394"/>
      <c r="AS76" s="394"/>
      <c r="AT76" s="394"/>
      <c r="AU76" s="394"/>
      <c r="AV76" s="40"/>
      <c r="AW76" s="40"/>
      <c r="AX76" s="40"/>
      <c r="AY76" s="373" t="s">
        <v>81</v>
      </c>
      <c r="AZ76" s="396"/>
      <c r="BA76" s="396"/>
      <c r="BB76" s="396"/>
      <c r="BC76" s="396"/>
      <c r="BD76" s="396"/>
      <c r="BE76" s="396"/>
      <c r="BF76" s="396"/>
      <c r="BG76" s="36"/>
      <c r="BH76" s="40"/>
      <c r="BI76" s="40"/>
      <c r="BJ76" s="390"/>
      <c r="BK76" s="390"/>
      <c r="BL76" s="390"/>
      <c r="BM76" s="390"/>
      <c r="BN76" s="390"/>
      <c r="BO76" s="390"/>
      <c r="BP76" s="390"/>
      <c r="BQ76" s="390"/>
      <c r="BR76" s="390"/>
      <c r="BS76" s="390"/>
      <c r="BT76" s="390"/>
      <c r="BU76" s="390"/>
      <c r="BV76" s="390"/>
      <c r="BW76" s="390"/>
      <c r="BX76" s="390"/>
      <c r="BY76" s="390"/>
      <c r="BZ76" s="390"/>
      <c r="CA76" s="390"/>
      <c r="CB76" s="390"/>
      <c r="CC76" s="230"/>
      <c r="CD76" s="230"/>
      <c r="CE76" s="230"/>
      <c r="CF76" s="230"/>
      <c r="CG76" s="40"/>
      <c r="CH76" s="40"/>
      <c r="CI76" s="40"/>
      <c r="CJ76" s="40"/>
      <c r="CK76" s="392"/>
      <c r="CL76" s="392"/>
      <c r="CM76" s="392"/>
      <c r="CN76" s="392"/>
      <c r="CO76" s="40"/>
      <c r="CP76" s="40"/>
      <c r="CQ76" s="40"/>
      <c r="CR76" s="40"/>
      <c r="CS76" s="41"/>
    </row>
    <row r="77" spans="1:97" s="32" customFormat="1" ht="9.75" customHeight="1">
      <c r="A77" s="272"/>
      <c r="B77" s="39"/>
      <c r="C77" s="1"/>
      <c r="D77" s="374"/>
      <c r="E77" s="374"/>
      <c r="F77" s="374"/>
      <c r="G77" s="374"/>
      <c r="H77" s="374"/>
      <c r="I77" s="374"/>
      <c r="J77" s="374"/>
      <c r="K77" s="374"/>
      <c r="L77" s="40"/>
      <c r="M77" s="395"/>
      <c r="N77" s="395"/>
      <c r="O77" s="395"/>
      <c r="P77" s="395"/>
      <c r="Q77" s="395"/>
      <c r="R77" s="395"/>
      <c r="S77" s="395"/>
      <c r="T77" s="395"/>
      <c r="U77" s="395"/>
      <c r="V77" s="395"/>
      <c r="W77" s="395"/>
      <c r="X77" s="395"/>
      <c r="Y77" s="395"/>
      <c r="Z77" s="395"/>
      <c r="AA77" s="395"/>
      <c r="AB77" s="395"/>
      <c r="AC77" s="395"/>
      <c r="AD77" s="395"/>
      <c r="AE77" s="395"/>
      <c r="AF77" s="395"/>
      <c r="AG77" s="395"/>
      <c r="AH77" s="395"/>
      <c r="AI77" s="395"/>
      <c r="AJ77" s="395"/>
      <c r="AK77" s="395"/>
      <c r="AL77" s="395"/>
      <c r="AM77" s="395"/>
      <c r="AN77" s="395"/>
      <c r="AO77" s="395"/>
      <c r="AP77" s="395"/>
      <c r="AQ77" s="395"/>
      <c r="AR77" s="395"/>
      <c r="AS77" s="395"/>
      <c r="AT77" s="395"/>
      <c r="AU77" s="395"/>
      <c r="AV77" s="42"/>
      <c r="AW77" s="40"/>
      <c r="AX77" s="40"/>
      <c r="AY77" s="396"/>
      <c r="AZ77" s="396"/>
      <c r="BA77" s="396"/>
      <c r="BB77" s="396"/>
      <c r="BC77" s="396"/>
      <c r="BD77" s="396"/>
      <c r="BE77" s="396"/>
      <c r="BF77" s="396"/>
      <c r="BG77" s="36"/>
      <c r="BH77" s="42"/>
      <c r="BI77" s="42"/>
      <c r="BJ77" s="391"/>
      <c r="BK77" s="391"/>
      <c r="BL77" s="391"/>
      <c r="BM77" s="391"/>
      <c r="BN77" s="391"/>
      <c r="BO77" s="391"/>
      <c r="BP77" s="391"/>
      <c r="BQ77" s="391"/>
      <c r="BR77" s="391"/>
      <c r="BS77" s="391"/>
      <c r="BT77" s="391"/>
      <c r="BU77" s="391"/>
      <c r="BV77" s="391"/>
      <c r="BW77" s="391"/>
      <c r="BX77" s="391"/>
      <c r="BY77" s="391"/>
      <c r="BZ77" s="391"/>
      <c r="CA77" s="391"/>
      <c r="CB77" s="391"/>
      <c r="CC77" s="231"/>
      <c r="CD77" s="231"/>
      <c r="CE77" s="231"/>
      <c r="CF77" s="231"/>
      <c r="CG77" s="42"/>
      <c r="CH77" s="42"/>
      <c r="CI77" s="42"/>
      <c r="CJ77" s="42"/>
      <c r="CK77" s="393"/>
      <c r="CL77" s="393"/>
      <c r="CM77" s="393"/>
      <c r="CN77" s="393"/>
      <c r="CO77" s="42"/>
      <c r="CP77" s="42"/>
      <c r="CQ77" s="40"/>
      <c r="CR77" s="40"/>
      <c r="CS77" s="41"/>
    </row>
    <row r="78" spans="1:97" s="35" customFormat="1" ht="10.5" customHeight="1">
      <c r="A78" s="272"/>
      <c r="B78" s="43"/>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8"/>
    </row>
    <row r="79" spans="1:26" ht="33" customHeight="1">
      <c r="A79" s="272"/>
      <c r="B79" s="370" t="s">
        <v>73</v>
      </c>
      <c r="C79" s="370"/>
      <c r="D79" s="370"/>
      <c r="E79" s="370"/>
      <c r="F79" s="370"/>
      <c r="G79" s="370"/>
      <c r="H79" s="370"/>
      <c r="I79" s="370"/>
      <c r="J79" s="370"/>
      <c r="K79" s="370"/>
      <c r="L79" s="370"/>
      <c r="M79" s="370"/>
      <c r="N79" s="370"/>
      <c r="O79" s="370"/>
      <c r="P79" s="370"/>
      <c r="Q79" s="370"/>
      <c r="R79" s="370"/>
      <c r="S79" s="370"/>
      <c r="T79" s="370"/>
      <c r="U79" s="370"/>
      <c r="V79" s="370"/>
      <c r="W79" s="370"/>
      <c r="X79" s="370"/>
      <c r="Y79" s="370"/>
      <c r="Z79" s="370"/>
    </row>
    <row r="80" spans="1:97" s="32" customFormat="1" ht="22.5" customHeight="1">
      <c r="A80" s="272"/>
      <c r="B80" s="29"/>
      <c r="C80" s="30"/>
      <c r="D80" s="30"/>
      <c r="E80" s="371" t="s">
        <v>99</v>
      </c>
      <c r="F80" s="371"/>
      <c r="G80" s="371"/>
      <c r="H80" s="371"/>
      <c r="I80" s="371"/>
      <c r="J80" s="371"/>
      <c r="K80" s="371"/>
      <c r="L80" s="371"/>
      <c r="M80" s="274" t="s">
        <v>74</v>
      </c>
      <c r="N80" s="274"/>
      <c r="O80" s="274"/>
      <c r="P80" s="274"/>
      <c r="Q80" s="274"/>
      <c r="R80" s="274"/>
      <c r="S80" s="274"/>
      <c r="T80" s="274"/>
      <c r="U80" s="274"/>
      <c r="V80" s="274"/>
      <c r="W80" s="274"/>
      <c r="X80" s="274"/>
      <c r="Y80" s="274"/>
      <c r="Z80" s="274"/>
      <c r="AA80" s="274"/>
      <c r="AB80" s="274"/>
      <c r="AC80" s="274"/>
      <c r="AD80" s="274"/>
      <c r="AE80" s="274"/>
      <c r="AF80" s="274"/>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1"/>
    </row>
    <row r="81" spans="1:97" s="35" customFormat="1" ht="15.75" customHeight="1">
      <c r="A81" s="272"/>
      <c r="B81" s="33"/>
      <c r="C81" s="4"/>
      <c r="D81" s="4"/>
      <c r="E81" s="4"/>
      <c r="F81" s="44"/>
      <c r="G81" s="44"/>
      <c r="H81" s="44"/>
      <c r="I81" s="44"/>
      <c r="J81" s="44"/>
      <c r="K81" s="44"/>
      <c r="L81" s="44"/>
      <c r="M81" s="372" t="s">
        <v>75</v>
      </c>
      <c r="N81" s="372"/>
      <c r="O81" s="372"/>
      <c r="P81" s="372"/>
      <c r="Q81" s="372"/>
      <c r="R81" s="372"/>
      <c r="S81" s="372"/>
      <c r="T81" s="372"/>
      <c r="U81" s="372"/>
      <c r="V81" s="372"/>
      <c r="W81" s="372"/>
      <c r="X81" s="372"/>
      <c r="Y81" s="372"/>
      <c r="Z81" s="372"/>
      <c r="AA81" s="372"/>
      <c r="AB81" s="372"/>
      <c r="AC81" s="372"/>
      <c r="AD81" s="372"/>
      <c r="AE81" s="372"/>
      <c r="AF81" s="372"/>
      <c r="AG81" s="372"/>
      <c r="AH81" s="372"/>
      <c r="AI81" s="372"/>
      <c r="AJ81" s="372"/>
      <c r="AK81" s="372"/>
      <c r="AL81" s="372"/>
      <c r="AM81" s="372"/>
      <c r="AN81" s="4"/>
      <c r="AO81" s="4"/>
      <c r="AP81" s="4"/>
      <c r="AQ81" s="4"/>
      <c r="AR81" s="4"/>
      <c r="AS81" s="4"/>
      <c r="AT81" s="4"/>
      <c r="AU81" s="4"/>
      <c r="AV81" s="373" t="s">
        <v>100</v>
      </c>
      <c r="AW81" s="374"/>
      <c r="AX81" s="374"/>
      <c r="AY81" s="374"/>
      <c r="AZ81" s="374"/>
      <c r="BA81" s="374"/>
      <c r="BB81" s="374"/>
      <c r="BC81" s="374"/>
      <c r="BD81" s="1"/>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34"/>
    </row>
    <row r="82" spans="1:97" s="35" customFormat="1" ht="9" customHeight="1">
      <c r="A82" s="272"/>
      <c r="B82" s="33"/>
      <c r="C82" s="4"/>
      <c r="D82" s="4"/>
      <c r="E82" s="4"/>
      <c r="F82" s="4"/>
      <c r="G82" s="4"/>
      <c r="H82" s="4"/>
      <c r="I82" s="4"/>
      <c r="J82" s="4"/>
      <c r="K82" s="4"/>
      <c r="L82" s="4"/>
      <c r="M82" s="372"/>
      <c r="N82" s="372"/>
      <c r="O82" s="372"/>
      <c r="P82" s="372"/>
      <c r="Q82" s="372"/>
      <c r="R82" s="372"/>
      <c r="S82" s="372"/>
      <c r="T82" s="372"/>
      <c r="U82" s="372"/>
      <c r="V82" s="372"/>
      <c r="W82" s="372"/>
      <c r="X82" s="372"/>
      <c r="Y82" s="372"/>
      <c r="Z82" s="372"/>
      <c r="AA82" s="372"/>
      <c r="AB82" s="372"/>
      <c r="AC82" s="372"/>
      <c r="AD82" s="372"/>
      <c r="AE82" s="372"/>
      <c r="AF82" s="372"/>
      <c r="AG82" s="372"/>
      <c r="AH82" s="372"/>
      <c r="AI82" s="372"/>
      <c r="AJ82" s="372"/>
      <c r="AK82" s="372"/>
      <c r="AL82" s="372"/>
      <c r="AM82" s="372"/>
      <c r="AN82" s="4"/>
      <c r="AO82" s="4"/>
      <c r="AP82" s="4"/>
      <c r="AQ82" s="4"/>
      <c r="AR82" s="4"/>
      <c r="AS82" s="4"/>
      <c r="AT82" s="4"/>
      <c r="AU82" s="1"/>
      <c r="AV82" s="1"/>
      <c r="AW82" s="1"/>
      <c r="AX82" s="1"/>
      <c r="AY82" s="375"/>
      <c r="AZ82" s="375"/>
      <c r="BA82" s="375"/>
      <c r="BB82" s="375"/>
      <c r="BC82" s="375"/>
      <c r="BD82" s="375"/>
      <c r="BE82" s="375"/>
      <c r="BF82" s="375"/>
      <c r="BG82" s="375"/>
      <c r="BH82" s="375"/>
      <c r="BI82" s="375"/>
      <c r="BJ82" s="375"/>
      <c r="BK82" s="375"/>
      <c r="BL82" s="375"/>
      <c r="BM82" s="375"/>
      <c r="BN82" s="375"/>
      <c r="BO82" s="375"/>
      <c r="BP82" s="375"/>
      <c r="BQ82" s="375"/>
      <c r="BR82" s="375"/>
      <c r="BS82" s="375"/>
      <c r="BT82" s="375"/>
      <c r="BU82" s="375"/>
      <c r="BV82" s="375"/>
      <c r="BW82" s="375"/>
      <c r="BX82" s="375"/>
      <c r="BY82" s="375"/>
      <c r="BZ82" s="375"/>
      <c r="CA82" s="375"/>
      <c r="CB82" s="375"/>
      <c r="CC82" s="375"/>
      <c r="CD82" s="375"/>
      <c r="CE82" s="4"/>
      <c r="CF82" s="4"/>
      <c r="CG82" s="4"/>
      <c r="CH82" s="4"/>
      <c r="CI82" s="4"/>
      <c r="CJ82" s="4"/>
      <c r="CK82" s="4"/>
      <c r="CL82" s="4"/>
      <c r="CM82" s="4"/>
      <c r="CN82" s="4"/>
      <c r="CO82" s="4"/>
      <c r="CP82" s="4"/>
      <c r="CQ82" s="4"/>
      <c r="CR82" s="4"/>
      <c r="CS82" s="34"/>
    </row>
    <row r="83" spans="1:97" s="35" customFormat="1" ht="9.75" customHeight="1">
      <c r="A83" s="272"/>
      <c r="B83" s="33"/>
      <c r="C83" s="4"/>
      <c r="D83" s="4"/>
      <c r="E83" s="4"/>
      <c r="F83" s="4"/>
      <c r="G83" s="4"/>
      <c r="H83" s="4"/>
      <c r="I83" s="4"/>
      <c r="J83" s="4"/>
      <c r="K83" s="4"/>
      <c r="L83" s="4"/>
      <c r="M83" s="44"/>
      <c r="N83" s="398">
        <v>2023</v>
      </c>
      <c r="O83" s="398"/>
      <c r="P83" s="398"/>
      <c r="Q83" s="398"/>
      <c r="R83" s="398"/>
      <c r="S83" s="398"/>
      <c r="T83" s="398"/>
      <c r="U83" s="386" t="s">
        <v>19</v>
      </c>
      <c r="V83" s="386"/>
      <c r="W83" s="398">
        <v>6</v>
      </c>
      <c r="X83" s="398"/>
      <c r="Y83" s="398"/>
      <c r="Z83" s="386" t="s">
        <v>71</v>
      </c>
      <c r="AA83" s="386"/>
      <c r="AB83" s="398">
        <v>1</v>
      </c>
      <c r="AC83" s="398"/>
      <c r="AD83" s="398"/>
      <c r="AE83" s="386" t="s">
        <v>95</v>
      </c>
      <c r="AF83" s="386"/>
      <c r="AG83" s="44"/>
      <c r="AH83" s="44"/>
      <c r="AI83" s="44"/>
      <c r="AJ83" s="44"/>
      <c r="AK83" s="44"/>
      <c r="AL83" s="44"/>
      <c r="AM83" s="44"/>
      <c r="AN83" s="4"/>
      <c r="AO83" s="4"/>
      <c r="AP83" s="4"/>
      <c r="AQ83" s="4"/>
      <c r="AR83" s="4"/>
      <c r="AS83" s="4"/>
      <c r="AT83" s="4"/>
      <c r="AU83" s="4"/>
      <c r="AV83" s="1"/>
      <c r="AW83" s="1"/>
      <c r="AX83" s="1"/>
      <c r="AY83" s="375"/>
      <c r="AZ83" s="375"/>
      <c r="BA83" s="375"/>
      <c r="BB83" s="375"/>
      <c r="BC83" s="375"/>
      <c r="BD83" s="375"/>
      <c r="BE83" s="375"/>
      <c r="BF83" s="375"/>
      <c r="BG83" s="375"/>
      <c r="BH83" s="375"/>
      <c r="BI83" s="375"/>
      <c r="BJ83" s="375"/>
      <c r="BK83" s="375"/>
      <c r="BL83" s="375"/>
      <c r="BM83" s="375"/>
      <c r="BN83" s="375"/>
      <c r="BO83" s="375"/>
      <c r="BP83" s="375"/>
      <c r="BQ83" s="375"/>
      <c r="BR83" s="375"/>
      <c r="BS83" s="375"/>
      <c r="BT83" s="375"/>
      <c r="BU83" s="375"/>
      <c r="BV83" s="375"/>
      <c r="BW83" s="375"/>
      <c r="BX83" s="375"/>
      <c r="BY83" s="375"/>
      <c r="BZ83" s="375"/>
      <c r="CA83" s="375"/>
      <c r="CB83" s="375"/>
      <c r="CC83" s="375"/>
      <c r="CD83" s="375"/>
      <c r="CE83" s="4"/>
      <c r="CF83" s="4"/>
      <c r="CG83" s="4"/>
      <c r="CH83" s="4"/>
      <c r="CI83" s="4"/>
      <c r="CJ83" s="4"/>
      <c r="CK83" s="392" t="s">
        <v>101</v>
      </c>
      <c r="CL83" s="392"/>
      <c r="CM83" s="392"/>
      <c r="CN83" s="392"/>
      <c r="CO83" s="4"/>
      <c r="CP83" s="4"/>
      <c r="CQ83" s="4"/>
      <c r="CR83" s="4"/>
      <c r="CS83" s="34"/>
    </row>
    <row r="84" spans="1:97" s="35" customFormat="1" ht="9.75" customHeight="1">
      <c r="A84" s="272"/>
      <c r="B84" s="33"/>
      <c r="C84" s="4"/>
      <c r="D84" s="4"/>
      <c r="E84" s="4"/>
      <c r="F84" s="4"/>
      <c r="G84" s="4"/>
      <c r="H84" s="4"/>
      <c r="I84" s="4"/>
      <c r="J84" s="4"/>
      <c r="K84" s="4"/>
      <c r="L84" s="4"/>
      <c r="M84" s="44"/>
      <c r="N84" s="398"/>
      <c r="O84" s="398"/>
      <c r="P84" s="398"/>
      <c r="Q84" s="398"/>
      <c r="R84" s="398"/>
      <c r="S84" s="398"/>
      <c r="T84" s="398"/>
      <c r="U84" s="386"/>
      <c r="V84" s="386"/>
      <c r="W84" s="398"/>
      <c r="X84" s="398"/>
      <c r="Y84" s="398"/>
      <c r="Z84" s="386"/>
      <c r="AA84" s="386"/>
      <c r="AB84" s="398"/>
      <c r="AC84" s="398"/>
      <c r="AD84" s="398"/>
      <c r="AE84" s="386"/>
      <c r="AF84" s="386"/>
      <c r="AG84" s="44"/>
      <c r="AH84" s="44"/>
      <c r="AI84" s="44"/>
      <c r="AJ84" s="44"/>
      <c r="AK84" s="44"/>
      <c r="AL84" s="44"/>
      <c r="AM84" s="44"/>
      <c r="AN84" s="4"/>
      <c r="AO84" s="4"/>
      <c r="AP84" s="4"/>
      <c r="AQ84" s="4"/>
      <c r="AR84" s="4"/>
      <c r="AS84" s="4"/>
      <c r="AT84" s="4"/>
      <c r="AU84" s="4"/>
      <c r="AV84" s="1"/>
      <c r="AW84" s="1"/>
      <c r="AX84" s="1"/>
      <c r="AY84" s="45"/>
      <c r="AZ84" s="45"/>
      <c r="BA84" s="45"/>
      <c r="BB84" s="45"/>
      <c r="BC84" s="399" t="s">
        <v>425</v>
      </c>
      <c r="BD84" s="399"/>
      <c r="BE84" s="399"/>
      <c r="BF84" s="399"/>
      <c r="BG84" s="399"/>
      <c r="BH84" s="399"/>
      <c r="BI84" s="399"/>
      <c r="BJ84" s="399"/>
      <c r="BK84" s="399"/>
      <c r="BL84" s="399"/>
      <c r="BM84" s="399"/>
      <c r="BN84" s="399"/>
      <c r="BO84" s="399"/>
      <c r="BP84" s="399"/>
      <c r="BQ84" s="399"/>
      <c r="BR84" s="399"/>
      <c r="BS84" s="399"/>
      <c r="BT84" s="399"/>
      <c r="BU84" s="399"/>
      <c r="BV84" s="399"/>
      <c r="BW84" s="399"/>
      <c r="BX84" s="399"/>
      <c r="BY84" s="399"/>
      <c r="BZ84" s="399"/>
      <c r="CA84" s="399"/>
      <c r="CB84" s="399"/>
      <c r="CC84" s="399"/>
      <c r="CD84" s="399"/>
      <c r="CE84" s="4"/>
      <c r="CF84" s="4"/>
      <c r="CG84" s="4"/>
      <c r="CH84" s="4"/>
      <c r="CI84" s="4"/>
      <c r="CJ84" s="4"/>
      <c r="CK84" s="392"/>
      <c r="CL84" s="392"/>
      <c r="CM84" s="392"/>
      <c r="CN84" s="392"/>
      <c r="CO84" s="4"/>
      <c r="CP84" s="4"/>
      <c r="CQ84" s="4"/>
      <c r="CR84" s="4"/>
      <c r="CS84" s="34"/>
    </row>
    <row r="85" spans="2:97" s="35" customFormat="1" ht="9.75" customHeight="1">
      <c r="B85" s="33"/>
      <c r="C85" s="4"/>
      <c r="D85" s="4"/>
      <c r="E85" s="4"/>
      <c r="F85" s="4"/>
      <c r="G85" s="4"/>
      <c r="H85" s="4"/>
      <c r="I85" s="4"/>
      <c r="J85" s="4"/>
      <c r="K85" s="4"/>
      <c r="L85" s="46"/>
      <c r="M85" s="46"/>
      <c r="N85" s="398"/>
      <c r="O85" s="398"/>
      <c r="P85" s="398"/>
      <c r="Q85" s="398"/>
      <c r="R85" s="398"/>
      <c r="S85" s="398"/>
      <c r="T85" s="398"/>
      <c r="U85" s="386"/>
      <c r="V85" s="386"/>
      <c r="W85" s="398"/>
      <c r="X85" s="398"/>
      <c r="Y85" s="398"/>
      <c r="Z85" s="386"/>
      <c r="AA85" s="386"/>
      <c r="AB85" s="398"/>
      <c r="AC85" s="398"/>
      <c r="AD85" s="398"/>
      <c r="AE85" s="386"/>
      <c r="AF85" s="386"/>
      <c r="AG85" s="44"/>
      <c r="AH85" s="44"/>
      <c r="AI85" s="44"/>
      <c r="AJ85" s="44"/>
      <c r="AK85" s="44"/>
      <c r="AL85" s="44"/>
      <c r="AM85" s="44"/>
      <c r="AN85" s="4"/>
      <c r="AO85" s="4"/>
      <c r="AP85" s="4"/>
      <c r="AQ85" s="4"/>
      <c r="AR85" s="4"/>
      <c r="AS85" s="4"/>
      <c r="AT85" s="4"/>
      <c r="AU85" s="4"/>
      <c r="AV85" s="1"/>
      <c r="AW85" s="1"/>
      <c r="AX85" s="1"/>
      <c r="AY85" s="47"/>
      <c r="AZ85" s="47"/>
      <c r="BA85" s="47"/>
      <c r="BB85" s="47"/>
      <c r="BC85" s="400"/>
      <c r="BD85" s="400"/>
      <c r="BE85" s="400"/>
      <c r="BF85" s="400"/>
      <c r="BG85" s="400"/>
      <c r="BH85" s="400"/>
      <c r="BI85" s="400"/>
      <c r="BJ85" s="400"/>
      <c r="BK85" s="400"/>
      <c r="BL85" s="400"/>
      <c r="BM85" s="400"/>
      <c r="BN85" s="400"/>
      <c r="BO85" s="400"/>
      <c r="BP85" s="400"/>
      <c r="BQ85" s="400"/>
      <c r="BR85" s="400"/>
      <c r="BS85" s="400"/>
      <c r="BT85" s="400"/>
      <c r="BU85" s="400"/>
      <c r="BV85" s="400"/>
      <c r="BW85" s="400"/>
      <c r="BX85" s="400"/>
      <c r="BY85" s="400"/>
      <c r="BZ85" s="400"/>
      <c r="CA85" s="400"/>
      <c r="CB85" s="400"/>
      <c r="CC85" s="400"/>
      <c r="CD85" s="400"/>
      <c r="CE85" s="5"/>
      <c r="CF85" s="5"/>
      <c r="CG85" s="5"/>
      <c r="CH85" s="5"/>
      <c r="CI85" s="5"/>
      <c r="CJ85" s="5"/>
      <c r="CK85" s="393"/>
      <c r="CL85" s="393"/>
      <c r="CM85" s="393"/>
      <c r="CN85" s="393"/>
      <c r="CO85" s="5"/>
      <c r="CP85" s="5"/>
      <c r="CQ85" s="4"/>
      <c r="CR85" s="4"/>
      <c r="CS85" s="34"/>
    </row>
    <row r="86" spans="2:97" s="35" customFormat="1" ht="10.5" customHeight="1">
      <c r="B86" s="43"/>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8"/>
    </row>
    <row r="87" spans="2:97" s="35" customFormat="1" ht="10.5" customHeight="1">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row>
    <row r="88" spans="20:96" ht="15.75" customHeight="1">
      <c r="T88" s="55"/>
      <c r="U88" s="55"/>
      <c r="V88" s="55"/>
      <c r="W88" s="55"/>
      <c r="X88" s="55"/>
      <c r="Y88" s="55"/>
      <c r="Z88" s="300" t="s">
        <v>199</v>
      </c>
      <c r="AA88" s="300"/>
      <c r="AB88" s="300"/>
      <c r="AC88" s="300"/>
      <c r="AD88" s="300"/>
      <c r="AE88" s="300"/>
      <c r="AF88" s="300"/>
      <c r="AG88" s="300"/>
      <c r="AH88" s="300"/>
      <c r="AI88" s="300"/>
      <c r="AJ88" s="300"/>
      <c r="AK88" s="300"/>
      <c r="AL88" s="300"/>
      <c r="AM88" s="300"/>
      <c r="AN88" s="300"/>
      <c r="AO88" s="300"/>
      <c r="AP88" s="300"/>
      <c r="AQ88" s="300"/>
      <c r="AR88" s="300"/>
      <c r="AS88" s="300"/>
      <c r="AT88" s="300"/>
      <c r="AU88" s="300"/>
      <c r="AV88" s="300"/>
      <c r="AW88" s="300"/>
      <c r="AX88" s="300"/>
      <c r="AY88" s="300"/>
      <c r="AZ88" s="300"/>
      <c r="BA88" s="300"/>
      <c r="BB88" s="300"/>
      <c r="BC88" s="300"/>
      <c r="BD88" s="300"/>
      <c r="BE88" s="300"/>
      <c r="BF88" s="300"/>
      <c r="BG88" s="300"/>
      <c r="BH88" s="300"/>
      <c r="BI88" s="300"/>
      <c r="BJ88" s="300"/>
      <c r="BK88" s="300"/>
      <c r="BL88" s="300"/>
      <c r="BM88" s="300"/>
      <c r="BN88" s="55"/>
      <c r="BO88" s="55"/>
      <c r="BP88" s="55"/>
      <c r="BQ88" s="55"/>
      <c r="BR88" s="55"/>
      <c r="BS88" s="55"/>
      <c r="BT88" s="55"/>
      <c r="CA88" s="397" t="s">
        <v>102</v>
      </c>
      <c r="CB88" s="397"/>
      <c r="CC88" s="397"/>
      <c r="CD88" s="397"/>
      <c r="CE88" s="307">
        <v>200</v>
      </c>
      <c r="CF88" s="307"/>
      <c r="CG88" s="307"/>
      <c r="CH88" s="307"/>
      <c r="CI88" s="307"/>
      <c r="CJ88" s="307"/>
      <c r="CK88" s="307"/>
      <c r="CL88" s="307"/>
      <c r="CM88" s="307"/>
      <c r="CN88" s="307"/>
      <c r="CO88" s="307"/>
      <c r="CP88" s="307"/>
      <c r="CQ88" s="307"/>
      <c r="CR88" s="48"/>
    </row>
    <row r="89" spans="19:96" ht="9.75" customHeight="1">
      <c r="S89" s="55"/>
      <c r="T89" s="55"/>
      <c r="U89" s="55"/>
      <c r="V89" s="55"/>
      <c r="W89" s="55"/>
      <c r="X89" s="55"/>
      <c r="Y89" s="55"/>
      <c r="Z89" s="300"/>
      <c r="AA89" s="300"/>
      <c r="AB89" s="300"/>
      <c r="AC89" s="300"/>
      <c r="AD89" s="300"/>
      <c r="AE89" s="300"/>
      <c r="AF89" s="300"/>
      <c r="AG89" s="300"/>
      <c r="AH89" s="300"/>
      <c r="AI89" s="300"/>
      <c r="AJ89" s="300"/>
      <c r="AK89" s="300"/>
      <c r="AL89" s="300"/>
      <c r="AM89" s="300"/>
      <c r="AN89" s="300"/>
      <c r="AO89" s="300"/>
      <c r="AP89" s="300"/>
      <c r="AQ89" s="300"/>
      <c r="AR89" s="300"/>
      <c r="AS89" s="300"/>
      <c r="AT89" s="300"/>
      <c r="AU89" s="300"/>
      <c r="AV89" s="300"/>
      <c r="AW89" s="300"/>
      <c r="AX89" s="300"/>
      <c r="AY89" s="300"/>
      <c r="AZ89" s="300"/>
      <c r="BA89" s="300"/>
      <c r="BB89" s="300"/>
      <c r="BC89" s="300"/>
      <c r="BD89" s="300"/>
      <c r="BE89" s="300"/>
      <c r="BF89" s="300"/>
      <c r="BG89" s="300"/>
      <c r="BH89" s="300"/>
      <c r="BI89" s="300"/>
      <c r="BJ89" s="300"/>
      <c r="BK89" s="300"/>
      <c r="BL89" s="300"/>
      <c r="BM89" s="300"/>
      <c r="BN89" s="55"/>
      <c r="BO89" s="55"/>
      <c r="BP89" s="55"/>
      <c r="BQ89" s="55"/>
      <c r="BR89" s="55"/>
      <c r="BS89" s="55"/>
      <c r="BT89" s="55"/>
      <c r="CD89" s="49"/>
      <c r="CE89" s="49"/>
      <c r="CF89" s="49"/>
      <c r="CG89" s="49"/>
      <c r="CH89" s="49"/>
      <c r="CI89" s="49"/>
      <c r="CJ89" s="49"/>
      <c r="CK89" s="49"/>
      <c r="CL89" s="49"/>
      <c r="CM89" s="49"/>
      <c r="CN89" s="49"/>
      <c r="CO89" s="49"/>
      <c r="CP89" s="49"/>
      <c r="CQ89" s="49"/>
      <c r="CR89" s="23"/>
    </row>
    <row r="90" spans="19:96" ht="9.75" customHeight="1">
      <c r="S90" s="55"/>
      <c r="T90" s="55"/>
      <c r="U90" s="55"/>
      <c r="V90" s="55"/>
      <c r="W90" s="55"/>
      <c r="X90" s="55"/>
      <c r="Y90" s="55"/>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55"/>
      <c r="BO90" s="55"/>
      <c r="BP90" s="55"/>
      <c r="BQ90" s="55"/>
      <c r="BR90" s="55"/>
      <c r="BS90" s="55"/>
      <c r="BT90" s="55"/>
      <c r="CD90" s="23"/>
      <c r="CE90" s="23"/>
      <c r="CF90" s="23"/>
      <c r="CG90" s="23"/>
      <c r="CH90" s="23"/>
      <c r="CI90" s="23"/>
      <c r="CJ90" s="23"/>
      <c r="CK90" s="23"/>
      <c r="CL90" s="23"/>
      <c r="CM90" s="23"/>
      <c r="CN90" s="23"/>
      <c r="CO90" s="23"/>
      <c r="CP90" s="23"/>
      <c r="CQ90" s="23"/>
      <c r="CR90" s="23"/>
    </row>
    <row r="91" spans="5:71" ht="13.5">
      <c r="E91" s="281" t="s">
        <v>324</v>
      </c>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row>
    <row r="92" spans="5:71" ht="12.75">
      <c r="E92" s="60"/>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row>
    <row r="93" ht="12.75">
      <c r="E93" s="60" t="s">
        <v>325</v>
      </c>
    </row>
    <row r="94" ht="12.75">
      <c r="E94" s="60"/>
    </row>
    <row r="95" spans="3:34" ht="12.75">
      <c r="C95" s="62"/>
      <c r="D95" s="62"/>
      <c r="E95" s="282" t="s">
        <v>323</v>
      </c>
      <c r="F95" s="282"/>
      <c r="G95" s="282"/>
      <c r="H95" s="282"/>
      <c r="I95" s="282"/>
      <c r="J95" s="282"/>
      <c r="K95" s="282"/>
      <c r="L95" s="282"/>
      <c r="M95" s="282"/>
      <c r="N95" s="282"/>
      <c r="O95" s="282"/>
      <c r="P95" s="282"/>
      <c r="Q95" s="282"/>
      <c r="R95" s="282"/>
      <c r="S95" s="282"/>
      <c r="T95" s="282"/>
      <c r="U95" s="282"/>
      <c r="V95" s="282"/>
      <c r="W95" s="282"/>
      <c r="X95" s="282"/>
      <c r="Y95" s="282"/>
      <c r="Z95" s="282"/>
      <c r="AA95" s="282"/>
      <c r="AB95" s="282"/>
      <c r="AC95" s="282"/>
      <c r="AD95" s="282"/>
      <c r="AE95" s="282"/>
      <c r="AF95" s="62"/>
      <c r="AG95" s="62"/>
      <c r="AH95" s="62"/>
    </row>
    <row r="97" spans="3:62" ht="12.75">
      <c r="C97" s="62"/>
      <c r="D97" s="62"/>
      <c r="E97" s="283" t="s">
        <v>329</v>
      </c>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3"/>
      <c r="AZ97" s="283"/>
      <c r="BA97" s="283"/>
      <c r="BB97" s="283"/>
      <c r="BC97" s="283"/>
      <c r="BD97" s="283"/>
      <c r="BE97" s="283"/>
      <c r="BF97" s="283"/>
      <c r="BG97" s="283"/>
      <c r="BH97" s="283"/>
      <c r="BI97" s="283"/>
      <c r="BJ97" s="283"/>
    </row>
    <row r="149" ht="9.75" customHeight="1"/>
  </sheetData>
  <sheetProtection/>
  <mergeCells count="559">
    <mergeCell ref="AT69:AW69"/>
    <mergeCell ref="C68:N69"/>
    <mergeCell ref="R68:AF68"/>
    <mergeCell ref="AI68:AR68"/>
    <mergeCell ref="R69:AF69"/>
    <mergeCell ref="AI69:AM69"/>
    <mergeCell ref="AO69:AR69"/>
    <mergeCell ref="CK54:CK56"/>
    <mergeCell ref="CL54:CQ56"/>
    <mergeCell ref="CR57:CR59"/>
    <mergeCell ref="CR60:CR62"/>
    <mergeCell ref="CR54:CR56"/>
    <mergeCell ref="CR63:CR65"/>
    <mergeCell ref="CK57:CK59"/>
    <mergeCell ref="CL57:CQ59"/>
    <mergeCell ref="CK60:CK62"/>
    <mergeCell ref="CL60:CQ62"/>
    <mergeCell ref="CK45:CK47"/>
    <mergeCell ref="CL45:CQ47"/>
    <mergeCell ref="CK48:CK50"/>
    <mergeCell ref="CL48:CQ50"/>
    <mergeCell ref="CK51:CK53"/>
    <mergeCell ref="CL51:CQ53"/>
    <mergeCell ref="CK36:CK38"/>
    <mergeCell ref="CL36:CQ38"/>
    <mergeCell ref="CK39:CK41"/>
    <mergeCell ref="CL39:CQ41"/>
    <mergeCell ref="CK42:CK44"/>
    <mergeCell ref="CL42:CQ44"/>
    <mergeCell ref="CK27:CK29"/>
    <mergeCell ref="CL27:CQ29"/>
    <mergeCell ref="CK30:CK32"/>
    <mergeCell ref="CL30:CQ32"/>
    <mergeCell ref="CK33:CK35"/>
    <mergeCell ref="CL33:CQ35"/>
    <mergeCell ref="CK18:CK20"/>
    <mergeCell ref="CL18:CQ20"/>
    <mergeCell ref="CK21:CK23"/>
    <mergeCell ref="CL21:CQ23"/>
    <mergeCell ref="CK24:CK26"/>
    <mergeCell ref="CL24:CQ26"/>
    <mergeCell ref="CB6:CJ8"/>
    <mergeCell ref="CB27:CJ29"/>
    <mergeCell ref="CL9:CQ11"/>
    <mergeCell ref="CK12:CK14"/>
    <mergeCell ref="CL12:CQ14"/>
    <mergeCell ref="CB12:CJ14"/>
    <mergeCell ref="CK9:CK11"/>
    <mergeCell ref="CB9:CJ11"/>
    <mergeCell ref="CK15:CK17"/>
    <mergeCell ref="CL15:CQ17"/>
    <mergeCell ref="CB15:CJ17"/>
    <mergeCell ref="CB18:CJ20"/>
    <mergeCell ref="CB33:CJ35"/>
    <mergeCell ref="CB24:CJ26"/>
    <mergeCell ref="CB21:CJ23"/>
    <mergeCell ref="CB42:CJ44"/>
    <mergeCell ref="CB36:CJ38"/>
    <mergeCell ref="CB39:CJ41"/>
    <mergeCell ref="CB30:CJ32"/>
    <mergeCell ref="CB60:CJ62"/>
    <mergeCell ref="CB45:CJ47"/>
    <mergeCell ref="CB48:CJ50"/>
    <mergeCell ref="CB51:CJ53"/>
    <mergeCell ref="CB54:CJ56"/>
    <mergeCell ref="CB57:CJ59"/>
    <mergeCell ref="C66:N67"/>
    <mergeCell ref="CA88:CD88"/>
    <mergeCell ref="CE88:CQ88"/>
    <mergeCell ref="AB83:AD85"/>
    <mergeCell ref="AE83:AF85"/>
    <mergeCell ref="CK83:CN85"/>
    <mergeCell ref="BC84:CD85"/>
    <mergeCell ref="N83:T85"/>
    <mergeCell ref="U83:V85"/>
    <mergeCell ref="W83:Y85"/>
    <mergeCell ref="Z83:AA85"/>
    <mergeCell ref="CG72:CP73"/>
    <mergeCell ref="D75:K75"/>
    <mergeCell ref="M75:AU75"/>
    <mergeCell ref="BJ75:CB77"/>
    <mergeCell ref="CK75:CN77"/>
    <mergeCell ref="D76:K77"/>
    <mergeCell ref="M76:AU77"/>
    <mergeCell ref="AY76:BF77"/>
    <mergeCell ref="CE72:CF73"/>
    <mergeCell ref="BJ72:BK73"/>
    <mergeCell ref="BX72:CD73"/>
    <mergeCell ref="BL72:BU73"/>
    <mergeCell ref="BV72:BW73"/>
    <mergeCell ref="BL70:BO70"/>
    <mergeCell ref="BP70:BQ70"/>
    <mergeCell ref="BR70:BU70"/>
    <mergeCell ref="BV70:BW70"/>
    <mergeCell ref="BC70:BI70"/>
    <mergeCell ref="B79:Z79"/>
    <mergeCell ref="E80:L80"/>
    <mergeCell ref="M81:AM82"/>
    <mergeCell ref="AV81:BC81"/>
    <mergeCell ref="AY82:CD83"/>
    <mergeCell ref="BJ70:BK70"/>
    <mergeCell ref="D72:L73"/>
    <mergeCell ref="M72:AU73"/>
    <mergeCell ref="AY72:BH73"/>
    <mergeCell ref="CE66:CN66"/>
    <mergeCell ref="AI66:AR66"/>
    <mergeCell ref="R67:AF67"/>
    <mergeCell ref="AI67:AM67"/>
    <mergeCell ref="AO67:AR67"/>
    <mergeCell ref="R66:AF66"/>
    <mergeCell ref="BI63:BN65"/>
    <mergeCell ref="BO63:BQ65"/>
    <mergeCell ref="BU63:BW65"/>
    <mergeCell ref="CP67:CS67"/>
    <mergeCell ref="AT67:AW67"/>
    <mergeCell ref="AZ66:BI67"/>
    <mergeCell ref="BN66:CB66"/>
    <mergeCell ref="CE67:CI67"/>
    <mergeCell ref="CK67:CN67"/>
    <mergeCell ref="BN67:CB67"/>
    <mergeCell ref="CL63:CQ65"/>
    <mergeCell ref="AO63:AR65"/>
    <mergeCell ref="AS63:AW65"/>
    <mergeCell ref="AX63:AX65"/>
    <mergeCell ref="AY63:BB65"/>
    <mergeCell ref="BX63:BZ65"/>
    <mergeCell ref="BR63:BT65"/>
    <mergeCell ref="CK63:CK65"/>
    <mergeCell ref="CB63:CJ65"/>
    <mergeCell ref="BC63:BH65"/>
    <mergeCell ref="AJ63:AM65"/>
    <mergeCell ref="AN63:AN65"/>
    <mergeCell ref="B62:F62"/>
    <mergeCell ref="B63:F64"/>
    <mergeCell ref="H63:X63"/>
    <mergeCell ref="Z63:AC65"/>
    <mergeCell ref="B65:F65"/>
    <mergeCell ref="H64:X65"/>
    <mergeCell ref="AD63:AH65"/>
    <mergeCell ref="AI63:AI65"/>
    <mergeCell ref="H61:X62"/>
    <mergeCell ref="BC60:BH62"/>
    <mergeCell ref="BI60:BN62"/>
    <mergeCell ref="BO60:BQ62"/>
    <mergeCell ref="BR60:BT62"/>
    <mergeCell ref="AO60:AR62"/>
    <mergeCell ref="AS60:AW62"/>
    <mergeCell ref="AX60:AX62"/>
    <mergeCell ref="AJ57:AM59"/>
    <mergeCell ref="AN57:AN59"/>
    <mergeCell ref="AO57:AR59"/>
    <mergeCell ref="AS57:AW59"/>
    <mergeCell ref="BU60:BW62"/>
    <mergeCell ref="BX60:BZ62"/>
    <mergeCell ref="BX57:BZ59"/>
    <mergeCell ref="AX57:AX59"/>
    <mergeCell ref="AY57:BB59"/>
    <mergeCell ref="BC57:BH59"/>
    <mergeCell ref="B59:F59"/>
    <mergeCell ref="B60:F61"/>
    <mergeCell ref="H60:X60"/>
    <mergeCell ref="Z60:AC62"/>
    <mergeCell ref="AY60:BB62"/>
    <mergeCell ref="H58:X59"/>
    <mergeCell ref="AD60:AH62"/>
    <mergeCell ref="AI60:AI62"/>
    <mergeCell ref="AJ60:AM62"/>
    <mergeCell ref="AN60:AN62"/>
    <mergeCell ref="BI57:BN59"/>
    <mergeCell ref="BO57:BQ59"/>
    <mergeCell ref="BR57:BT59"/>
    <mergeCell ref="BX54:BZ56"/>
    <mergeCell ref="H55:X56"/>
    <mergeCell ref="B56:F56"/>
    <mergeCell ref="B57:F58"/>
    <mergeCell ref="H57:X57"/>
    <mergeCell ref="Z57:AC59"/>
    <mergeCell ref="AD57:AH59"/>
    <mergeCell ref="AI57:AI59"/>
    <mergeCell ref="BI54:BN56"/>
    <mergeCell ref="BU57:BW59"/>
    <mergeCell ref="AN54:AN56"/>
    <mergeCell ref="AO54:AR56"/>
    <mergeCell ref="BO54:BQ56"/>
    <mergeCell ref="BR54:BT56"/>
    <mergeCell ref="BU54:BW56"/>
    <mergeCell ref="AS54:AW56"/>
    <mergeCell ref="AX54:AX56"/>
    <mergeCell ref="AY54:BB56"/>
    <mergeCell ref="BC54:BH56"/>
    <mergeCell ref="B54:F55"/>
    <mergeCell ref="H54:X54"/>
    <mergeCell ref="Z54:AC56"/>
    <mergeCell ref="AD54:AH56"/>
    <mergeCell ref="AI54:AI56"/>
    <mergeCell ref="AJ54:AM56"/>
    <mergeCell ref="BX51:BZ53"/>
    <mergeCell ref="H52:X53"/>
    <mergeCell ref="B53:F53"/>
    <mergeCell ref="BI51:BN53"/>
    <mergeCell ref="BO51:BQ53"/>
    <mergeCell ref="BR51:BT53"/>
    <mergeCell ref="BU51:BW53"/>
    <mergeCell ref="AS51:AW53"/>
    <mergeCell ref="AX51:AX53"/>
    <mergeCell ref="AY51:BB53"/>
    <mergeCell ref="B51:F52"/>
    <mergeCell ref="H51:X51"/>
    <mergeCell ref="Z51:AC53"/>
    <mergeCell ref="AD51:AH53"/>
    <mergeCell ref="BC51:BH53"/>
    <mergeCell ref="AI51:AI53"/>
    <mergeCell ref="AJ51:AM53"/>
    <mergeCell ref="AN51:AN53"/>
    <mergeCell ref="AO51:AR53"/>
    <mergeCell ref="BX48:BZ50"/>
    <mergeCell ref="H49:X50"/>
    <mergeCell ref="B50:F50"/>
    <mergeCell ref="BI48:BN50"/>
    <mergeCell ref="BO48:BQ50"/>
    <mergeCell ref="BR48:BT50"/>
    <mergeCell ref="BU48:BW50"/>
    <mergeCell ref="AS48:AW50"/>
    <mergeCell ref="AX48:AX50"/>
    <mergeCell ref="AY48:BB50"/>
    <mergeCell ref="B48:F49"/>
    <mergeCell ref="H48:X48"/>
    <mergeCell ref="Z48:AC50"/>
    <mergeCell ref="AD48:AH50"/>
    <mergeCell ref="BC48:BH50"/>
    <mergeCell ref="AI48:AI50"/>
    <mergeCell ref="AJ48:AM50"/>
    <mergeCell ref="AN48:AN50"/>
    <mergeCell ref="AO48:AR50"/>
    <mergeCell ref="BU45:BW47"/>
    <mergeCell ref="BX45:BZ47"/>
    <mergeCell ref="H46:X47"/>
    <mergeCell ref="BC45:BH47"/>
    <mergeCell ref="BI45:BN47"/>
    <mergeCell ref="BO45:BQ47"/>
    <mergeCell ref="BR45:BT47"/>
    <mergeCell ref="AO45:AR47"/>
    <mergeCell ref="AS45:AW47"/>
    <mergeCell ref="AX45:AX47"/>
    <mergeCell ref="B45:F46"/>
    <mergeCell ref="H45:X45"/>
    <mergeCell ref="Z45:AC47"/>
    <mergeCell ref="B47:F47"/>
    <mergeCell ref="AY45:BB47"/>
    <mergeCell ref="AD45:AH47"/>
    <mergeCell ref="AI45:AI47"/>
    <mergeCell ref="AJ45:AM47"/>
    <mergeCell ref="AN45:AN47"/>
    <mergeCell ref="BU42:BW44"/>
    <mergeCell ref="BX42:BZ44"/>
    <mergeCell ref="H43:X44"/>
    <mergeCell ref="BC42:BH44"/>
    <mergeCell ref="BI42:BN44"/>
    <mergeCell ref="BO42:BQ44"/>
    <mergeCell ref="BR42:BT44"/>
    <mergeCell ref="AO42:AR44"/>
    <mergeCell ref="AS42:AW44"/>
    <mergeCell ref="AX42:AX44"/>
    <mergeCell ref="AJ39:AM41"/>
    <mergeCell ref="AN39:AN41"/>
    <mergeCell ref="AO39:AR41"/>
    <mergeCell ref="AY42:BB44"/>
    <mergeCell ref="AS39:AW41"/>
    <mergeCell ref="AD42:AH44"/>
    <mergeCell ref="AI42:AI44"/>
    <mergeCell ref="AJ42:AM44"/>
    <mergeCell ref="AN42:AN44"/>
    <mergeCell ref="B41:F41"/>
    <mergeCell ref="B42:F43"/>
    <mergeCell ref="H42:X42"/>
    <mergeCell ref="Z42:AC44"/>
    <mergeCell ref="B44:F44"/>
    <mergeCell ref="H40:X41"/>
    <mergeCell ref="BU39:BW41"/>
    <mergeCell ref="BX39:BZ41"/>
    <mergeCell ref="AX39:AX41"/>
    <mergeCell ref="AY39:BB41"/>
    <mergeCell ref="BC39:BH41"/>
    <mergeCell ref="BI39:BN41"/>
    <mergeCell ref="BO39:BQ41"/>
    <mergeCell ref="BR39:BT41"/>
    <mergeCell ref="BX36:BZ38"/>
    <mergeCell ref="H37:X38"/>
    <mergeCell ref="A42:A58"/>
    <mergeCell ref="B38:F38"/>
    <mergeCell ref="B39:F40"/>
    <mergeCell ref="H39:X39"/>
    <mergeCell ref="Z39:AC41"/>
    <mergeCell ref="AD39:AH41"/>
    <mergeCell ref="AI39:AI41"/>
    <mergeCell ref="BI36:BN38"/>
    <mergeCell ref="AN36:AN38"/>
    <mergeCell ref="AO36:AR38"/>
    <mergeCell ref="BO36:BQ38"/>
    <mergeCell ref="BR36:BT38"/>
    <mergeCell ref="BU36:BW38"/>
    <mergeCell ref="AS36:AW38"/>
    <mergeCell ref="AX36:AX38"/>
    <mergeCell ref="AY36:BB38"/>
    <mergeCell ref="BC36:BH38"/>
    <mergeCell ref="B36:F37"/>
    <mergeCell ref="H36:X36"/>
    <mergeCell ref="Z36:AC38"/>
    <mergeCell ref="AD36:AH38"/>
    <mergeCell ref="AI36:AI38"/>
    <mergeCell ref="AJ36:AM38"/>
    <mergeCell ref="H34:X35"/>
    <mergeCell ref="B35:F35"/>
    <mergeCell ref="BI33:BN35"/>
    <mergeCell ref="BO33:BQ35"/>
    <mergeCell ref="AJ33:AM35"/>
    <mergeCell ref="AN33:AN35"/>
    <mergeCell ref="AO33:AR35"/>
    <mergeCell ref="B33:F34"/>
    <mergeCell ref="H33:X33"/>
    <mergeCell ref="Z33:AC35"/>
    <mergeCell ref="BX33:BZ35"/>
    <mergeCell ref="BR30:BT32"/>
    <mergeCell ref="AO30:AR32"/>
    <mergeCell ref="AS30:AW32"/>
    <mergeCell ref="AY33:BB35"/>
    <mergeCell ref="BC33:BH35"/>
    <mergeCell ref="BR33:BT35"/>
    <mergeCell ref="BU33:BW35"/>
    <mergeCell ref="AS33:AW35"/>
    <mergeCell ref="AX33:AX35"/>
    <mergeCell ref="AD33:AH35"/>
    <mergeCell ref="AI33:AI35"/>
    <mergeCell ref="AD30:AH32"/>
    <mergeCell ref="BX27:BZ29"/>
    <mergeCell ref="BI27:BN29"/>
    <mergeCell ref="BO27:BQ29"/>
    <mergeCell ref="BR27:BT29"/>
    <mergeCell ref="BU27:BW29"/>
    <mergeCell ref="BU30:BW32"/>
    <mergeCell ref="BX30:BZ32"/>
    <mergeCell ref="H28:X29"/>
    <mergeCell ref="B30:F32"/>
    <mergeCell ref="H30:X30"/>
    <mergeCell ref="Z30:AC32"/>
    <mergeCell ref="B27:F29"/>
    <mergeCell ref="H27:X27"/>
    <mergeCell ref="Z27:AC29"/>
    <mergeCell ref="H31:X32"/>
    <mergeCell ref="AI30:AI32"/>
    <mergeCell ref="AJ30:AM32"/>
    <mergeCell ref="AN30:AN32"/>
    <mergeCell ref="BX24:BZ26"/>
    <mergeCell ref="AY24:BB26"/>
    <mergeCell ref="AX30:AX32"/>
    <mergeCell ref="AY30:BB32"/>
    <mergeCell ref="BC30:BH32"/>
    <mergeCell ref="BI30:BN32"/>
    <mergeCell ref="BO30:BQ32"/>
    <mergeCell ref="AY27:BB29"/>
    <mergeCell ref="BC27:BH29"/>
    <mergeCell ref="BR24:BT26"/>
    <mergeCell ref="AJ24:AM26"/>
    <mergeCell ref="AN24:AN26"/>
    <mergeCell ref="BC24:BH26"/>
    <mergeCell ref="BI24:BN26"/>
    <mergeCell ref="BO24:BQ26"/>
    <mergeCell ref="AO24:AR26"/>
    <mergeCell ref="AS24:AW26"/>
    <mergeCell ref="Z24:AC26"/>
    <mergeCell ref="H25:X26"/>
    <mergeCell ref="AD27:AH29"/>
    <mergeCell ref="BU24:BW26"/>
    <mergeCell ref="AI27:AI29"/>
    <mergeCell ref="AJ27:AM29"/>
    <mergeCell ref="AN27:AN29"/>
    <mergeCell ref="AO27:AR29"/>
    <mergeCell ref="AS27:AW29"/>
    <mergeCell ref="AX27:AX29"/>
    <mergeCell ref="AD24:AH26"/>
    <mergeCell ref="AI24:AI26"/>
    <mergeCell ref="BR21:BT23"/>
    <mergeCell ref="AN21:AN23"/>
    <mergeCell ref="AO21:AR23"/>
    <mergeCell ref="AS21:AW23"/>
    <mergeCell ref="AX21:AX23"/>
    <mergeCell ref="AX24:AX26"/>
    <mergeCell ref="BU21:BW23"/>
    <mergeCell ref="BU18:BW20"/>
    <mergeCell ref="BX21:BZ23"/>
    <mergeCell ref="BC21:BH23"/>
    <mergeCell ref="BI21:BN23"/>
    <mergeCell ref="BO21:BQ23"/>
    <mergeCell ref="B24:F26"/>
    <mergeCell ref="H24:X24"/>
    <mergeCell ref="BX18:BZ20"/>
    <mergeCell ref="H19:X20"/>
    <mergeCell ref="AD21:AH23"/>
    <mergeCell ref="AI21:AI23"/>
    <mergeCell ref="AJ21:AM23"/>
    <mergeCell ref="BI18:BN20"/>
    <mergeCell ref="BO18:BQ20"/>
    <mergeCell ref="BR18:BT20"/>
    <mergeCell ref="AY18:BB20"/>
    <mergeCell ref="BC18:BH20"/>
    <mergeCell ref="B21:F23"/>
    <mergeCell ref="H21:X21"/>
    <mergeCell ref="Z21:AC23"/>
    <mergeCell ref="B18:F20"/>
    <mergeCell ref="H18:X18"/>
    <mergeCell ref="Z18:AC20"/>
    <mergeCell ref="H22:X23"/>
    <mergeCell ref="AY21:BB23"/>
    <mergeCell ref="AI18:AI20"/>
    <mergeCell ref="AJ18:AM20"/>
    <mergeCell ref="AN18:AN20"/>
    <mergeCell ref="AO18:AR20"/>
    <mergeCell ref="AS18:AW20"/>
    <mergeCell ref="AX18:AX20"/>
    <mergeCell ref="AD18:AH20"/>
    <mergeCell ref="BU15:BW17"/>
    <mergeCell ref="BX15:BZ17"/>
    <mergeCell ref="H16:X17"/>
    <mergeCell ref="BC15:BH17"/>
    <mergeCell ref="BI15:BN17"/>
    <mergeCell ref="BO15:BQ17"/>
    <mergeCell ref="BR15:BT17"/>
    <mergeCell ref="AO15:AR17"/>
    <mergeCell ref="AS15:AW17"/>
    <mergeCell ref="B12:F14"/>
    <mergeCell ref="H12:X12"/>
    <mergeCell ref="Z12:AC14"/>
    <mergeCell ref="BX12:BZ14"/>
    <mergeCell ref="BI12:BN14"/>
    <mergeCell ref="BO12:BQ14"/>
    <mergeCell ref="BR12:BT14"/>
    <mergeCell ref="BU12:BW14"/>
    <mergeCell ref="AY12:BB14"/>
    <mergeCell ref="BC12:BH14"/>
    <mergeCell ref="AD15:AH17"/>
    <mergeCell ref="AI15:AI17"/>
    <mergeCell ref="AJ15:AM17"/>
    <mergeCell ref="AN15:AN17"/>
    <mergeCell ref="B15:F17"/>
    <mergeCell ref="H15:X15"/>
    <mergeCell ref="Z15:AC17"/>
    <mergeCell ref="AY9:BB11"/>
    <mergeCell ref="AS9:AW11"/>
    <mergeCell ref="AX9:AX11"/>
    <mergeCell ref="AI12:AI14"/>
    <mergeCell ref="AJ12:AM14"/>
    <mergeCell ref="AN12:AN14"/>
    <mergeCell ref="AO12:AR14"/>
    <mergeCell ref="AS12:AW14"/>
    <mergeCell ref="AX12:AX14"/>
    <mergeCell ref="BR9:BT11"/>
    <mergeCell ref="BU9:BW11"/>
    <mergeCell ref="BX9:BZ11"/>
    <mergeCell ref="BC9:BH11"/>
    <mergeCell ref="BO9:BQ11"/>
    <mergeCell ref="B9:F11"/>
    <mergeCell ref="H9:X9"/>
    <mergeCell ref="Z9:AC11"/>
    <mergeCell ref="AD9:AH11"/>
    <mergeCell ref="H10:X11"/>
    <mergeCell ref="AX6:AX8"/>
    <mergeCell ref="AY6:BB8"/>
    <mergeCell ref="BC6:BH8"/>
    <mergeCell ref="BX6:BZ8"/>
    <mergeCell ref="CT6:CT44"/>
    <mergeCell ref="H7:X8"/>
    <mergeCell ref="AI9:AI11"/>
    <mergeCell ref="AJ9:AM11"/>
    <mergeCell ref="AN9:AN11"/>
    <mergeCell ref="AO9:AR11"/>
    <mergeCell ref="BI5:BN5"/>
    <mergeCell ref="BO5:BZ5"/>
    <mergeCell ref="BO4:BT4"/>
    <mergeCell ref="BU4:BZ4"/>
    <mergeCell ref="BO6:BQ8"/>
    <mergeCell ref="BR6:BT8"/>
    <mergeCell ref="BU6:BW8"/>
    <mergeCell ref="BI6:BN8"/>
    <mergeCell ref="A4:A18"/>
    <mergeCell ref="B4:F5"/>
    <mergeCell ref="Z4:AC5"/>
    <mergeCell ref="AD4:AR4"/>
    <mergeCell ref="AS4:BB4"/>
    <mergeCell ref="BC4:BH4"/>
    <mergeCell ref="AD5:AR5"/>
    <mergeCell ref="AS5:BB5"/>
    <mergeCell ref="BC5:BH5"/>
    <mergeCell ref="AS6:AW8"/>
    <mergeCell ref="CS9:CS11"/>
    <mergeCell ref="CL6:CQ8"/>
    <mergeCell ref="CS12:CS14"/>
    <mergeCell ref="CR9:CR11"/>
    <mergeCell ref="CR12:CR14"/>
    <mergeCell ref="B1:AG3"/>
    <mergeCell ref="AU2:CC3"/>
    <mergeCell ref="AM3:AR3"/>
    <mergeCell ref="BI4:BN4"/>
    <mergeCell ref="CA4:CS5"/>
    <mergeCell ref="CS21:CS23"/>
    <mergeCell ref="CS24:CS26"/>
    <mergeCell ref="CR21:CR23"/>
    <mergeCell ref="CR24:CR26"/>
    <mergeCell ref="CS15:CS17"/>
    <mergeCell ref="CS18:CS20"/>
    <mergeCell ref="CR15:CR17"/>
    <mergeCell ref="CR18:CR20"/>
    <mergeCell ref="CS33:CS35"/>
    <mergeCell ref="CS36:CS38"/>
    <mergeCell ref="CR33:CR35"/>
    <mergeCell ref="CR36:CR38"/>
    <mergeCell ref="CS27:CS29"/>
    <mergeCell ref="CS30:CS32"/>
    <mergeCell ref="CR27:CR29"/>
    <mergeCell ref="CR30:CR32"/>
    <mergeCell ref="CK6:CK8"/>
    <mergeCell ref="CR6:CR8"/>
    <mergeCell ref="CS57:CS59"/>
    <mergeCell ref="CS60:CS62"/>
    <mergeCell ref="CS51:CS53"/>
    <mergeCell ref="CS54:CS56"/>
    <mergeCell ref="CR51:CR53"/>
    <mergeCell ref="CS45:CS47"/>
    <mergeCell ref="CS48:CS50"/>
    <mergeCell ref="CR45:CR47"/>
    <mergeCell ref="I4:W4"/>
    <mergeCell ref="Z88:BM89"/>
    <mergeCell ref="D70:AY70"/>
    <mergeCell ref="B6:F8"/>
    <mergeCell ref="H6:X6"/>
    <mergeCell ref="Z6:AC8"/>
    <mergeCell ref="AD6:AH8"/>
    <mergeCell ref="AI6:AI8"/>
    <mergeCell ref="AJ6:AM8"/>
    <mergeCell ref="AN6:AN8"/>
    <mergeCell ref="E91:AJ91"/>
    <mergeCell ref="E95:AE95"/>
    <mergeCell ref="E97:BJ97"/>
    <mergeCell ref="I5:W5"/>
    <mergeCell ref="AO6:AR8"/>
    <mergeCell ref="BI9:BN11"/>
    <mergeCell ref="AX15:AX17"/>
    <mergeCell ref="AY15:BB17"/>
    <mergeCell ref="AD12:AH14"/>
    <mergeCell ref="H13:X14"/>
    <mergeCell ref="A20:A40"/>
    <mergeCell ref="A63:A84"/>
    <mergeCell ref="CT48:CT70"/>
    <mergeCell ref="M80:AF80"/>
    <mergeCell ref="CS63:CS65"/>
    <mergeCell ref="CR48:CR50"/>
    <mergeCell ref="CS39:CS41"/>
    <mergeCell ref="CS42:CS44"/>
    <mergeCell ref="CR39:CR41"/>
    <mergeCell ref="CR42:CR44"/>
  </mergeCells>
  <dataValidations count="31">
    <dataValidation type="list" allowBlank="1" showInputMessage="1" showErrorMessage="1" sqref="B35:F35 B38:F38 B41:F41 B44:F44 B47:F47 B50:F50 B53:F53 B56:F56 B59:F59 B62:F62 B65:F65">
      <formula1>kakko</formula1>
    </dataValidation>
    <dataValidation type="list" allowBlank="1" showInputMessage="1" showErrorMessage="1" sqref="BU6:BW65 BO6:BQ65">
      <formula1>右</formula1>
    </dataValidation>
    <dataValidation type="list" allowBlank="1" showInputMessage="1" showErrorMessage="1" sqref="BR6:BT65 BX6:BZ65">
      <formula1>左</formula1>
    </dataValidation>
    <dataValidation allowBlank="1" showInputMessage="1" showErrorMessage="1" imeMode="hiragana" sqref="CB6:CK65 R67:AF67 BN67:CB67 M76:AU77 M72:AU73 H61:X62 H64:X65 H7:X8 H10:X11 H13:X14 H16:X17 H19:X20 H22:X23 H25:X26 H28:X29 H31:X32 H34:X35 H37:X38 H40:X41 H43:X44 H46:X47 H49:X50 H52:X53 H55:X56 H58:X59 CL9:CQ65 BJ75:CB77 R69:AF69"/>
    <dataValidation allowBlank="1" showInputMessage="1" showErrorMessage="1" promptTitle="電話番号" prompt="加入者番号" imeMode="off" sqref="CG72:CP73"/>
    <dataValidation allowBlank="1" showInputMessage="1" showErrorMessage="1" imeMode="fullKatakana" sqref="BN66:CB66 M75:AU75 R66:AF66 H6:X6 H9:X9 H12:X12 H15:X15 H18:X18 H21:X21 H24:X24 H27:X27 H30:X30 H33:X33 H36:X36 H39:X39 H42:X42 H45:X45 H48:X48 H51:X51 H54:X54 H57:X57 H60:X60 H63:X63 R68:AF68"/>
    <dataValidation allowBlank="1" showInputMessage="1" showErrorMessage="1" imeMode="off" sqref="CE88:CQ88 Z42 BC70:BI70 Z45 Z48 Z51 Z54 Z57 Z63 Z15 Z21 AA6:AC11 Z6:Z12 Z60 Z18 Z24 Z27 Z30 Z33 Z36 Z39 AN6:AN65 AY9:BN65 AX6:AX65 AJ9:AM65 AD9:AH65 AO9:AW65 AI6:AI65"/>
    <dataValidation allowBlank="1" showInputMessage="1" showErrorMessage="1" promptTitle="生年月日" prompt="西暦の下2桁を入力" imeMode="off" sqref="AI67:AM67 AI69:AM69"/>
    <dataValidation allowBlank="1" showInputMessage="1" showErrorMessage="1" promptTitle="生年月日" prompt="月の入力" imeMode="off" sqref="AO67:AR67 AO69:AR69"/>
    <dataValidation allowBlank="1" showInputMessage="1" showErrorMessage="1" promptTitle="生年月日" prompt="日の入力" imeMode="off" sqref="AT67:AW67 AT69:AW69"/>
    <dataValidation allowBlank="1" showInputMessage="1" showErrorMessage="1" promptTitle="生年月日" prompt="西暦の下２桁を入力" imeMode="off" sqref="CE67:CI67"/>
    <dataValidation allowBlank="1" showInputMessage="1" showErrorMessage="1" promptTitle="生年月日" prompt="月を入力" imeMode="off" sqref="CK67:CN67"/>
    <dataValidation allowBlank="1" showInputMessage="1" showErrorMessage="1" promptTitle="生年月日" prompt="日を入力" imeMode="off" sqref="CP67:CS67"/>
    <dataValidation allowBlank="1" showInputMessage="1" showErrorMessage="1" promptTitle="学校名" prompt="下段の76行目に入力した文字がコピーされます。" sqref="AU2:CC3"/>
    <dataValidation allowBlank="1" showInputMessage="1" showErrorMessage="1" promptTitle="電話番号" prompt="市外局番" imeMode="off" sqref="BL72:BU73"/>
    <dataValidation allowBlank="1" showInputMessage="1" showErrorMessage="1" promptTitle="電話番号" prompt="市内局番" imeMode="off" sqref="BX72:CD73"/>
    <dataValidation allowBlank="1" showInputMessage="1" showErrorMessage="1" promptTitle="生年月日" prompt="西暦で下２桁入力" imeMode="off" sqref="AD6:AH8"/>
    <dataValidation allowBlank="1" showInputMessage="1" showErrorMessage="1" promptTitle="入学年" prompt="西暦で下２桁入力" imeMode="off" sqref="AS6:AW8"/>
    <dataValidation allowBlank="1" showInputMessage="1" showErrorMessage="1" promptTitle="県外のみ" prompt="都道府県名入力" imeMode="hiragana" sqref="CL6:CQ8"/>
    <dataValidation allowBlank="1" showInputMessage="1" showErrorMessage="1" promptTitle="生年月日" prompt="月" imeMode="off" sqref="AJ6:AM8"/>
    <dataValidation allowBlank="1" showInputMessage="1" showErrorMessage="1" promptTitle="生年月日" prompt="日" imeMode="off" sqref="AO6:AR8"/>
    <dataValidation allowBlank="1" showInputMessage="1" showErrorMessage="1" promptTitle="身長" prompt="cm未満四捨五入" imeMode="off" sqref="BC6:BH8"/>
    <dataValidation allowBlank="1" showInputMessage="1" showErrorMessage="1" promptTitle="体重" prompt="㎏未満四捨五入" imeMode="off" sqref="BI6:BN8"/>
    <dataValidation allowBlank="1" showInputMessage="1" showErrorMessage="1" promptTitle="入学月" prompt="入学した月" imeMode="off" sqref="AY6:BB8"/>
    <dataValidation allowBlank="1" showInputMessage="1" showErrorMessage="1" promptTitle="学校医" prompt="役職名" imeMode="hiragana" sqref="AY82:CD83"/>
    <dataValidation allowBlank="1" showInputMessage="1" showErrorMessage="1" promptTitle="学校医" prompt="氏　　名" imeMode="hiragana" sqref="BC84:CD85"/>
    <dataValidation allowBlank="1" showInputMessage="1" showErrorMessage="1" promptTitle="健康診断" prompt="診断日を西暦４桁で直接入力" imeMode="off" sqref="N83:T85"/>
    <dataValidation allowBlank="1" showInputMessage="1" showErrorMessage="1" promptTitle="健康診断" prompt="診断の月を直接入力" imeMode="off" sqref="W83:Y85"/>
    <dataValidation allowBlank="1" showInputMessage="1" showErrorMessage="1" promptTitle="健康診断" prompt="診断の日を直接入力" imeMode="off" sqref="AB83:AD85"/>
    <dataValidation allowBlank="1" showInputMessage="1" showErrorMessage="1" promptTitle="証明月" prompt="月を直接入力" imeMode="off" sqref="BL70:BO70"/>
    <dataValidation allowBlank="1" showInputMessage="1" showErrorMessage="1" promptTitle="証明日" prompt="日を直接入力" imeMode="off" sqref="BR70:BU70"/>
  </dataValidations>
  <printOptions horizontalCentered="1" verticalCentered="1"/>
  <pageMargins left="0" right="0" top="0.3937007874015748" bottom="0" header="0" footer="0"/>
  <pageSetup horizontalDpi="300" verticalDpi="300" orientation="portrait" paperSize="9" scale="80" r:id="rId4"/>
  <headerFooter alignWithMargins="0">
    <oddHeader>&amp;C&amp;"ＭＳ 明朝,標準"&amp;4▲</oddHeader>
  </headerFooter>
  <colBreaks count="1" manualBreakCount="1">
    <brk id="98" max="65535" man="1"/>
  </colBreaks>
  <drawing r:id="rId3"/>
  <legacyDrawing r:id="rId2"/>
</worksheet>
</file>

<file path=xl/worksheets/sheet3.xml><?xml version="1.0" encoding="utf-8"?>
<worksheet xmlns="http://schemas.openxmlformats.org/spreadsheetml/2006/main" xmlns:r="http://schemas.openxmlformats.org/officeDocument/2006/relationships">
  <sheetPr>
    <tabColor indexed="14"/>
  </sheetPr>
  <dimension ref="B2:AN38"/>
  <sheetViews>
    <sheetView zoomScalePageLayoutView="0" workbookViewId="0" topLeftCell="A1">
      <selection activeCell="A2" sqref="A2"/>
    </sheetView>
  </sheetViews>
  <sheetFormatPr defaultColWidth="9.00390625" defaultRowHeight="13.5"/>
  <cols>
    <col min="1" max="1" width="3.25390625" style="66" customWidth="1"/>
    <col min="2" max="2" width="0.74609375" style="66" customWidth="1"/>
    <col min="3" max="4" width="2.75390625" style="66" customWidth="1"/>
    <col min="5" max="6" width="0.875" style="66" customWidth="1"/>
    <col min="7" max="8" width="2.75390625" style="66" customWidth="1"/>
    <col min="9" max="10" width="0.875" style="66" customWidth="1"/>
    <col min="11" max="18" width="2.625" style="66" customWidth="1"/>
    <col min="19" max="20" width="0.875" style="66" customWidth="1"/>
    <col min="21" max="21" width="3.75390625" style="66" customWidth="1"/>
    <col min="22" max="23" width="0.875" style="66" customWidth="1"/>
    <col min="24" max="24" width="1.12109375" style="66" customWidth="1"/>
    <col min="25" max="25" width="8.00390625" style="66" customWidth="1"/>
    <col min="26" max="26" width="1.75390625" style="66" customWidth="1"/>
    <col min="27" max="27" width="11.875" style="66" customWidth="1"/>
    <col min="28" max="28" width="0.875" style="66" customWidth="1"/>
    <col min="29" max="29" width="0.6171875" style="66" customWidth="1"/>
    <col min="30" max="31" width="3.125" style="66" customWidth="1"/>
    <col min="32" max="33" width="0.875" style="66" customWidth="1"/>
    <col min="34" max="35" width="3.125" style="66" customWidth="1"/>
    <col min="36" max="36" width="0.875" style="66" customWidth="1"/>
    <col min="37" max="37" width="0.74609375" style="66" customWidth="1"/>
    <col min="38" max="39" width="4.625" style="65" customWidth="1"/>
    <col min="40" max="40" width="0.74609375" style="66" customWidth="1"/>
    <col min="41" max="41" width="0.875" style="66" customWidth="1"/>
    <col min="42" max="42" width="3.375" style="66" customWidth="1"/>
    <col min="43" max="16384" width="9.00390625" style="66" customWidth="1"/>
  </cols>
  <sheetData>
    <row r="1" ht="6" customHeight="1"/>
    <row r="2" spans="3:40" ht="29.25" customHeight="1" thickBot="1">
      <c r="C2" s="415" t="s">
        <v>40</v>
      </c>
      <c r="D2" s="415"/>
      <c r="E2" s="415"/>
      <c r="F2" s="415"/>
      <c r="G2" s="415"/>
      <c r="H2" s="415"/>
      <c r="I2" s="415"/>
      <c r="J2" s="415"/>
      <c r="K2" s="415"/>
      <c r="L2" s="415"/>
      <c r="M2" s="415"/>
      <c r="N2" s="415"/>
      <c r="O2" s="415"/>
      <c r="P2" s="415"/>
      <c r="Q2" s="415"/>
      <c r="R2" s="415"/>
      <c r="S2" s="415"/>
      <c r="T2" s="415"/>
      <c r="U2" s="415"/>
      <c r="V2" s="415"/>
      <c r="W2" s="415"/>
      <c r="X2" s="415"/>
      <c r="Y2" s="415"/>
      <c r="Z2" s="232"/>
      <c r="AA2" s="232"/>
      <c r="AB2" s="232"/>
      <c r="AC2" s="232"/>
      <c r="AD2" s="232"/>
      <c r="AE2" s="232"/>
      <c r="AF2" s="233"/>
      <c r="AG2" s="233"/>
      <c r="AH2" s="233"/>
      <c r="AI2" s="234" t="s">
        <v>375</v>
      </c>
      <c r="AJ2" s="232"/>
      <c r="AK2" s="402">
        <f>'選手資格証明書'!CE88</f>
        <v>200</v>
      </c>
      <c r="AL2" s="402"/>
      <c r="AM2" s="402"/>
      <c r="AN2" s="232"/>
    </row>
    <row r="3" spans="3:40" ht="10.5" customHeight="1">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5"/>
      <c r="AM3" s="235"/>
      <c r="AN3" s="232"/>
    </row>
    <row r="4" spans="3:40" ht="18" customHeight="1">
      <c r="C4" s="407" t="s">
        <v>76</v>
      </c>
      <c r="D4" s="407"/>
      <c r="E4" s="407"/>
      <c r="F4" s="233"/>
      <c r="G4" s="418" t="str">
        <f>'選手資格証明書'!M76</f>
        <v>神奈川県立関東総合高等学校</v>
      </c>
      <c r="H4" s="418"/>
      <c r="I4" s="418"/>
      <c r="J4" s="418"/>
      <c r="K4" s="418"/>
      <c r="L4" s="418"/>
      <c r="M4" s="418"/>
      <c r="N4" s="418"/>
      <c r="O4" s="418"/>
      <c r="P4" s="418"/>
      <c r="Q4" s="418"/>
      <c r="R4" s="418"/>
      <c r="S4" s="418"/>
      <c r="T4" s="418"/>
      <c r="U4" s="418"/>
      <c r="V4" s="418"/>
      <c r="W4" s="418"/>
      <c r="X4" s="418"/>
      <c r="Y4" s="418"/>
      <c r="Z4" s="232"/>
      <c r="AA4" s="237" t="s">
        <v>41</v>
      </c>
      <c r="AB4" s="232"/>
      <c r="AC4" s="407" t="str">
        <f>'選手資格証明書'!BJ75</f>
        <v>永瀬　哲</v>
      </c>
      <c r="AD4" s="407"/>
      <c r="AE4" s="407"/>
      <c r="AF4" s="407"/>
      <c r="AG4" s="407"/>
      <c r="AH4" s="407"/>
      <c r="AI4" s="407"/>
      <c r="AJ4" s="407"/>
      <c r="AK4" s="407"/>
      <c r="AL4" s="407"/>
      <c r="AM4" s="407"/>
      <c r="AN4" s="233"/>
    </row>
    <row r="5" spans="3:40" ht="6.75" customHeight="1">
      <c r="C5" s="232"/>
      <c r="D5" s="232"/>
      <c r="E5" s="232"/>
      <c r="F5" s="232"/>
      <c r="G5" s="232"/>
      <c r="H5" s="232"/>
      <c r="I5" s="232"/>
      <c r="J5" s="232"/>
      <c r="K5" s="232"/>
      <c r="L5" s="232"/>
      <c r="M5" s="232"/>
      <c r="N5" s="232"/>
      <c r="O5" s="232"/>
      <c r="P5" s="232"/>
      <c r="Q5" s="232"/>
      <c r="R5" s="232"/>
      <c r="S5" s="232"/>
      <c r="T5" s="232"/>
      <c r="U5" s="232"/>
      <c r="V5" s="232"/>
      <c r="W5" s="232"/>
      <c r="X5" s="232"/>
      <c r="Y5" s="232"/>
      <c r="Z5" s="232"/>
      <c r="AA5" s="238"/>
      <c r="AB5" s="232"/>
      <c r="AC5" s="232"/>
      <c r="AD5" s="233"/>
      <c r="AE5" s="233"/>
      <c r="AF5" s="233"/>
      <c r="AG5" s="233"/>
      <c r="AH5" s="233"/>
      <c r="AI5" s="233"/>
      <c r="AJ5" s="232"/>
      <c r="AK5" s="232"/>
      <c r="AL5" s="235"/>
      <c r="AM5" s="235"/>
      <c r="AN5" s="232"/>
    </row>
    <row r="6" spans="3:40" ht="18" customHeight="1">
      <c r="C6" s="407" t="s">
        <v>42</v>
      </c>
      <c r="D6" s="407"/>
      <c r="E6" s="407"/>
      <c r="F6" s="235"/>
      <c r="G6" s="236" t="s">
        <v>43</v>
      </c>
      <c r="H6" s="410" t="s">
        <v>426</v>
      </c>
      <c r="I6" s="410"/>
      <c r="J6" s="410"/>
      <c r="K6" s="410"/>
      <c r="L6" s="239" t="s">
        <v>44</v>
      </c>
      <c r="M6" s="410" t="s">
        <v>427</v>
      </c>
      <c r="N6" s="410"/>
      <c r="O6" s="410"/>
      <c r="P6" s="232"/>
      <c r="Q6" s="232"/>
      <c r="R6" s="232"/>
      <c r="S6" s="232"/>
      <c r="T6" s="232"/>
      <c r="U6" s="232"/>
      <c r="V6" s="232"/>
      <c r="W6" s="232"/>
      <c r="X6" s="232"/>
      <c r="Y6" s="232"/>
      <c r="Z6" s="232"/>
      <c r="AA6" s="237" t="s">
        <v>625</v>
      </c>
      <c r="AB6" s="232"/>
      <c r="AC6" s="408" t="str">
        <f>'選手資格証明書'!R67</f>
        <v>神奈川　一郎</v>
      </c>
      <c r="AD6" s="408"/>
      <c r="AE6" s="408"/>
      <c r="AF6" s="408"/>
      <c r="AG6" s="408"/>
      <c r="AH6" s="408"/>
      <c r="AI6" s="408"/>
      <c r="AJ6" s="408"/>
      <c r="AK6" s="408"/>
      <c r="AL6" s="408"/>
      <c r="AM6" s="408"/>
      <c r="AN6" s="240"/>
    </row>
    <row r="7" spans="3:40" ht="6" customHeight="1">
      <c r="C7" s="232"/>
      <c r="D7" s="232"/>
      <c r="E7" s="232"/>
      <c r="F7" s="232"/>
      <c r="G7" s="232"/>
      <c r="H7" s="232"/>
      <c r="I7" s="232"/>
      <c r="J7" s="232"/>
      <c r="K7" s="232"/>
      <c r="L7" s="232"/>
      <c r="M7" s="232"/>
      <c r="N7" s="232"/>
      <c r="O7" s="232"/>
      <c r="P7" s="232"/>
      <c r="Q7" s="232"/>
      <c r="R7" s="232"/>
      <c r="S7" s="232"/>
      <c r="T7" s="232"/>
      <c r="U7" s="232"/>
      <c r="V7" s="232"/>
      <c r="W7" s="232"/>
      <c r="X7" s="232"/>
      <c r="Y7" s="232"/>
      <c r="Z7" s="232"/>
      <c r="AA7" s="238"/>
      <c r="AB7" s="232"/>
      <c r="AC7" s="232"/>
      <c r="AD7" s="233"/>
      <c r="AE7" s="233"/>
      <c r="AF7" s="233"/>
      <c r="AG7" s="233"/>
      <c r="AH7" s="233"/>
      <c r="AI7" s="233"/>
      <c r="AJ7" s="232"/>
      <c r="AK7" s="232"/>
      <c r="AL7" s="235"/>
      <c r="AM7" s="235"/>
      <c r="AN7" s="232"/>
    </row>
    <row r="8" spans="3:40" ht="18" customHeight="1">
      <c r="C8" s="232"/>
      <c r="D8" s="232"/>
      <c r="E8" s="232"/>
      <c r="F8" s="232"/>
      <c r="G8" s="419" t="str">
        <f>'選手資格証明書'!M72</f>
        <v>神奈川県横浜市旭区鶴ヶ峰２－４５－３５</v>
      </c>
      <c r="H8" s="419"/>
      <c r="I8" s="419"/>
      <c r="J8" s="419"/>
      <c r="K8" s="419"/>
      <c r="L8" s="419"/>
      <c r="M8" s="419"/>
      <c r="N8" s="419"/>
      <c r="O8" s="419"/>
      <c r="P8" s="419"/>
      <c r="Q8" s="419"/>
      <c r="R8" s="419"/>
      <c r="S8" s="419"/>
      <c r="T8" s="419"/>
      <c r="U8" s="419"/>
      <c r="V8" s="419"/>
      <c r="W8" s="419"/>
      <c r="X8" s="419"/>
      <c r="Y8" s="419"/>
      <c r="Z8" s="241"/>
      <c r="AA8" s="237" t="s">
        <v>45</v>
      </c>
      <c r="AB8" s="232"/>
      <c r="AC8" s="408" t="str">
        <f>'選手資格証明書'!BN67</f>
        <v>横浜　太郎</v>
      </c>
      <c r="AD8" s="408"/>
      <c r="AE8" s="408"/>
      <c r="AF8" s="408"/>
      <c r="AG8" s="408"/>
      <c r="AH8" s="408"/>
      <c r="AI8" s="408"/>
      <c r="AJ8" s="408"/>
      <c r="AK8" s="408"/>
      <c r="AL8" s="408"/>
      <c r="AM8" s="408"/>
      <c r="AN8" s="240"/>
    </row>
    <row r="9" spans="3:40" ht="6" customHeight="1">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5"/>
      <c r="AM9" s="235"/>
      <c r="AN9" s="232"/>
    </row>
    <row r="10" spans="3:40" ht="15" customHeight="1">
      <c r="C10" s="407" t="s">
        <v>46</v>
      </c>
      <c r="D10" s="407"/>
      <c r="E10" s="407"/>
      <c r="F10" s="413" t="str">
        <f>'選手資格証明書'!BL72</f>
        <v>045</v>
      </c>
      <c r="G10" s="413"/>
      <c r="H10" s="413"/>
      <c r="I10" s="413"/>
      <c r="J10" s="239"/>
      <c r="K10" s="239" t="s">
        <v>44</v>
      </c>
      <c r="L10" s="414" t="str">
        <f>'選手資格証明書'!BX72</f>
        <v>744</v>
      </c>
      <c r="M10" s="414"/>
      <c r="N10" s="414"/>
      <c r="O10" s="240" t="s">
        <v>44</v>
      </c>
      <c r="P10" s="414" t="str">
        <f>'選手資格証明書'!CG72</f>
        <v>7788</v>
      </c>
      <c r="Q10" s="414"/>
      <c r="R10" s="414"/>
      <c r="S10" s="414"/>
      <c r="T10" s="232"/>
      <c r="U10" s="232"/>
      <c r="V10" s="232"/>
      <c r="W10" s="232"/>
      <c r="X10" s="232"/>
      <c r="Y10" s="232"/>
      <c r="Z10" s="232"/>
      <c r="AA10" s="232"/>
      <c r="AB10" s="232"/>
      <c r="AC10" s="232"/>
      <c r="AD10" s="232"/>
      <c r="AE10" s="232"/>
      <c r="AF10" s="232"/>
      <c r="AG10" s="232"/>
      <c r="AH10" s="232"/>
      <c r="AI10" s="232"/>
      <c r="AJ10" s="232"/>
      <c r="AK10" s="232"/>
      <c r="AL10" s="235"/>
      <c r="AM10" s="235"/>
      <c r="AN10" s="232"/>
    </row>
    <row r="11" spans="2:40" ht="9" customHeight="1">
      <c r="B11" s="67"/>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3"/>
      <c r="AM11" s="243"/>
      <c r="AN11" s="242"/>
    </row>
    <row r="12" spans="2:40" ht="15" customHeight="1">
      <c r="B12" s="63"/>
      <c r="C12" s="401" t="s">
        <v>47</v>
      </c>
      <c r="D12" s="401"/>
      <c r="E12" s="245"/>
      <c r="F12" s="233"/>
      <c r="G12" s="407" t="s">
        <v>48</v>
      </c>
      <c r="H12" s="407"/>
      <c r="I12" s="236"/>
      <c r="J12" s="246" t="s">
        <v>14</v>
      </c>
      <c r="K12" s="401" t="s">
        <v>49</v>
      </c>
      <c r="L12" s="401"/>
      <c r="M12" s="401"/>
      <c r="N12" s="401"/>
      <c r="O12" s="401"/>
      <c r="P12" s="401"/>
      <c r="Q12" s="401"/>
      <c r="R12" s="401"/>
      <c r="S12" s="245"/>
      <c r="T12" s="403" t="s">
        <v>51</v>
      </c>
      <c r="U12" s="416"/>
      <c r="V12" s="404"/>
      <c r="W12" s="247"/>
      <c r="X12" s="416" t="s">
        <v>50</v>
      </c>
      <c r="Y12" s="416"/>
      <c r="Z12" s="416"/>
      <c r="AA12" s="416"/>
      <c r="AB12" s="236"/>
      <c r="AC12" s="247"/>
      <c r="AD12" s="401" t="s">
        <v>52</v>
      </c>
      <c r="AE12" s="401"/>
      <c r="AF12" s="245"/>
      <c r="AG12" s="247"/>
      <c r="AH12" s="401" t="s">
        <v>53</v>
      </c>
      <c r="AI12" s="401"/>
      <c r="AJ12" s="248"/>
      <c r="AK12" s="403" t="s">
        <v>133</v>
      </c>
      <c r="AL12" s="404"/>
      <c r="AM12" s="403" t="s">
        <v>265</v>
      </c>
      <c r="AN12" s="404"/>
    </row>
    <row r="13" spans="2:40" ht="15" customHeight="1">
      <c r="B13" s="64"/>
      <c r="C13" s="401"/>
      <c r="D13" s="401"/>
      <c r="E13" s="249"/>
      <c r="F13" s="250"/>
      <c r="G13" s="417" t="s">
        <v>55</v>
      </c>
      <c r="H13" s="417"/>
      <c r="I13" s="250"/>
      <c r="J13" s="251"/>
      <c r="K13" s="401"/>
      <c r="L13" s="401"/>
      <c r="M13" s="401"/>
      <c r="N13" s="401"/>
      <c r="O13" s="401"/>
      <c r="P13" s="401"/>
      <c r="Q13" s="401"/>
      <c r="R13" s="401"/>
      <c r="S13" s="249"/>
      <c r="T13" s="405"/>
      <c r="U13" s="417"/>
      <c r="V13" s="406"/>
      <c r="W13" s="252"/>
      <c r="X13" s="417"/>
      <c r="Y13" s="417"/>
      <c r="Z13" s="417"/>
      <c r="AA13" s="417"/>
      <c r="AB13" s="250"/>
      <c r="AC13" s="252"/>
      <c r="AD13" s="401"/>
      <c r="AE13" s="401"/>
      <c r="AF13" s="249"/>
      <c r="AG13" s="252"/>
      <c r="AH13" s="401"/>
      <c r="AI13" s="401"/>
      <c r="AJ13" s="253"/>
      <c r="AK13" s="405"/>
      <c r="AL13" s="406"/>
      <c r="AM13" s="405"/>
      <c r="AN13" s="406"/>
    </row>
    <row r="14" spans="2:40" ht="27" customHeight="1">
      <c r="B14" s="68"/>
      <c r="C14" s="401">
        <v>1</v>
      </c>
      <c r="D14" s="401"/>
      <c r="E14" s="244"/>
      <c r="F14" s="254"/>
      <c r="G14" s="401" t="s">
        <v>54</v>
      </c>
      <c r="H14" s="401"/>
      <c r="I14" s="255"/>
      <c r="J14" s="256"/>
      <c r="K14" s="401" t="str">
        <f>IF('選手資格証明書'!H7="","",'選手資格証明書'!H7)</f>
        <v>辻本　一平</v>
      </c>
      <c r="L14" s="401"/>
      <c r="M14" s="401"/>
      <c r="N14" s="401"/>
      <c r="O14" s="401"/>
      <c r="P14" s="401"/>
      <c r="Q14" s="401"/>
      <c r="R14" s="401"/>
      <c r="S14" s="257"/>
      <c r="T14" s="254"/>
      <c r="U14" s="244">
        <f>IF('選手資格証明書'!Z6="","",'選手資格証明書'!Z6)</f>
        <v>1</v>
      </c>
      <c r="V14" s="256"/>
      <c r="W14" s="254"/>
      <c r="X14" s="256" t="s">
        <v>365</v>
      </c>
      <c r="Y14" s="258">
        <f>IF('選手資格証明書'!CL6="","",'選手資格証明書'!CL6)</f>
      </c>
      <c r="Z14" s="258" t="s">
        <v>366</v>
      </c>
      <c r="AA14" s="258" t="str">
        <f>IF('選手資格証明書'!CB6="","",'選手資格証明書'!CB6)</f>
        <v>横浜・南</v>
      </c>
      <c r="AB14" s="259"/>
      <c r="AC14" s="254"/>
      <c r="AD14" s="401">
        <f>IF(K14="","",VLOOKUP(C14,'選手資格証明書'!$B$6:$BN$65,54,0))</f>
        <v>178</v>
      </c>
      <c r="AE14" s="401"/>
      <c r="AF14" s="255"/>
      <c r="AG14" s="254"/>
      <c r="AH14" s="401">
        <f>IF(K14="","",VLOOKUP(C14,'選手資格証明書'!$B$6:$BN$65,60,0))</f>
        <v>75</v>
      </c>
      <c r="AI14" s="401"/>
      <c r="AJ14" s="260"/>
      <c r="AK14" s="254"/>
      <c r="AL14" s="244" t="str">
        <f>IF(AND('選手資格証明書'!BO6="㊨",'選手資格証明書'!BR6="㊧"),"両",IF('選手資格証明書'!BO6="㊨","右",IF('選手資格証明書'!BR6="㊧","左","")))</f>
        <v>左</v>
      </c>
      <c r="AM14" s="261" t="str">
        <f>IF(AND('選手資格証明書'!BU6="㊨",'選手資格証明書'!BX6="㊧"),"両",IF('選手資格証明書'!BU6="㊨","右",IF('選手資格証明書'!BX6="㊧","左","")))</f>
        <v>左</v>
      </c>
      <c r="AN14" s="259"/>
    </row>
    <row r="15" spans="2:40" ht="27" customHeight="1">
      <c r="B15" s="68"/>
      <c r="C15" s="401">
        <v>2</v>
      </c>
      <c r="D15" s="401"/>
      <c r="E15" s="244"/>
      <c r="F15" s="254"/>
      <c r="G15" s="401" t="s">
        <v>56</v>
      </c>
      <c r="H15" s="401"/>
      <c r="I15" s="255"/>
      <c r="J15" s="256"/>
      <c r="K15" s="401" t="str">
        <f>IF('選手資格証明書'!H10="","",'選手資格証明書'!H10)</f>
        <v>蛸島　一郎</v>
      </c>
      <c r="L15" s="401"/>
      <c r="M15" s="401"/>
      <c r="N15" s="401"/>
      <c r="O15" s="401"/>
      <c r="P15" s="401"/>
      <c r="Q15" s="401"/>
      <c r="R15" s="401"/>
      <c r="S15" s="257"/>
      <c r="T15" s="254"/>
      <c r="U15" s="244">
        <f>IF('選手資格証明書'!Z9="","",'選手資格証明書'!Z9)</f>
        <v>2</v>
      </c>
      <c r="V15" s="256"/>
      <c r="W15" s="254"/>
      <c r="X15" s="256" t="s">
        <v>367</v>
      </c>
      <c r="Y15" s="258">
        <f>IF('選手資格証明書'!CL9="","",'選手資格証明書'!CL9)</f>
      </c>
      <c r="Z15" s="258" t="s">
        <v>368</v>
      </c>
      <c r="AA15" s="258" t="str">
        <f>IF('選手資格証明書'!CB9="","",'選手資格証明書'!CB9)</f>
        <v>川崎・橘</v>
      </c>
      <c r="AB15" s="259"/>
      <c r="AC15" s="254"/>
      <c r="AD15" s="401">
        <f>IF(K15="","",VLOOKUP(C15,'選手資格証明書'!$B$6:$BN$65,54,0))</f>
        <v>176</v>
      </c>
      <c r="AE15" s="401"/>
      <c r="AF15" s="255"/>
      <c r="AG15" s="254"/>
      <c r="AH15" s="401">
        <f>IF(K15="","",VLOOKUP(C15,'選手資格証明書'!$B$6:$BN$65,60,0))</f>
        <v>69</v>
      </c>
      <c r="AI15" s="401"/>
      <c r="AJ15" s="260"/>
      <c r="AK15" s="254"/>
      <c r="AL15" s="244" t="str">
        <f>IF(AND('選手資格証明書'!BO9="㊨",'選手資格証明書'!BR9="㊧"),"両",IF('選手資格証明書'!BO9="㊨","右",IF('選手資格証明書'!BR9="㊧","左","")))</f>
        <v>右</v>
      </c>
      <c r="AM15" s="261" t="str">
        <f>IF(AND('選手資格証明書'!BU9="㊨",'選手資格証明書'!BX9="㊧"),"両",IF('選手資格証明書'!BU9="㊨","右",IF('選手資格証明書'!BX9="㊧","左","")))</f>
        <v>右</v>
      </c>
      <c r="AN15" s="259"/>
    </row>
    <row r="16" spans="2:40" ht="27" customHeight="1">
      <c r="B16" s="68"/>
      <c r="C16" s="401">
        <v>3</v>
      </c>
      <c r="D16" s="401"/>
      <c r="E16" s="244"/>
      <c r="F16" s="254"/>
      <c r="G16" s="401" t="s">
        <v>57</v>
      </c>
      <c r="H16" s="401"/>
      <c r="I16" s="255"/>
      <c r="J16" s="256"/>
      <c r="K16" s="401" t="str">
        <f>IF('選手資格証明書'!H13="","",'選手資格証明書'!H13)</f>
        <v>鯖江　秀雄</v>
      </c>
      <c r="L16" s="401"/>
      <c r="M16" s="401"/>
      <c r="N16" s="401"/>
      <c r="O16" s="401"/>
      <c r="P16" s="401"/>
      <c r="Q16" s="401"/>
      <c r="R16" s="401"/>
      <c r="S16" s="257"/>
      <c r="T16" s="254"/>
      <c r="U16" s="244">
        <f>IF('選手資格証明書'!Z12="","",'選手資格証明書'!Z12)</f>
        <v>3</v>
      </c>
      <c r="V16" s="256"/>
      <c r="W16" s="254"/>
      <c r="X16" s="256" t="s">
        <v>367</v>
      </c>
      <c r="Y16" s="258">
        <f>IF('選手資格証明書'!CL12="","",'選手資格証明書'!CL12)</f>
      </c>
      <c r="Z16" s="258" t="s">
        <v>368</v>
      </c>
      <c r="AA16" s="258" t="str">
        <f>IF('選手資格証明書'!CB12="","",'選手資格証明書'!CB12)</f>
        <v>左近山</v>
      </c>
      <c r="AB16" s="259"/>
      <c r="AC16" s="254"/>
      <c r="AD16" s="401">
        <f>IF(K16="","",VLOOKUP(C16,'選手資格証明書'!$B$6:$BN$65,54,0))</f>
        <v>180</v>
      </c>
      <c r="AE16" s="401"/>
      <c r="AF16" s="255"/>
      <c r="AG16" s="254"/>
      <c r="AH16" s="401">
        <f>IF(K16="","",VLOOKUP(C16,'選手資格証明書'!$B$6:$BN$65,60,0))</f>
        <v>78</v>
      </c>
      <c r="AI16" s="401"/>
      <c r="AJ16" s="260"/>
      <c r="AK16" s="254"/>
      <c r="AL16" s="244" t="str">
        <f>IF(AND('選手資格証明書'!BO12="㊨",'選手資格証明書'!BR12="㊧"),"両",IF('選手資格証明書'!BO12="㊨","右",IF('選手資格証明書'!BR12="㊧","左","")))</f>
        <v>左</v>
      </c>
      <c r="AM16" s="261" t="str">
        <f>IF(AND('選手資格証明書'!BU12="㊨",'選手資格証明書'!BX12="㊧"),"両",IF('選手資格証明書'!BU12="㊨","右",IF('選手資格証明書'!BX12="㊧","左","")))</f>
        <v>左</v>
      </c>
      <c r="AN16" s="259"/>
    </row>
    <row r="17" spans="2:40" ht="27" customHeight="1">
      <c r="B17" s="68"/>
      <c r="C17" s="401">
        <v>4</v>
      </c>
      <c r="D17" s="401"/>
      <c r="E17" s="244"/>
      <c r="F17" s="254"/>
      <c r="G17" s="401" t="s">
        <v>58</v>
      </c>
      <c r="H17" s="401"/>
      <c r="I17" s="255"/>
      <c r="J17" s="256"/>
      <c r="K17" s="401" t="str">
        <f>IF('選手資格証明書'!H16="","",'選手資格証明書'!H16)</f>
        <v>葛西　順一</v>
      </c>
      <c r="L17" s="401"/>
      <c r="M17" s="401"/>
      <c r="N17" s="401"/>
      <c r="O17" s="401"/>
      <c r="P17" s="401"/>
      <c r="Q17" s="401"/>
      <c r="R17" s="401"/>
      <c r="S17" s="257"/>
      <c r="T17" s="254"/>
      <c r="U17" s="244">
        <f>IF('選手資格証明書'!Z15="","",'選手資格証明書'!Z15)</f>
        <v>2</v>
      </c>
      <c r="V17" s="256"/>
      <c r="W17" s="254"/>
      <c r="X17" s="256" t="s">
        <v>369</v>
      </c>
      <c r="Y17" s="258" t="str">
        <f>IF('選手資格証明書'!CL15="","",'選手資格証明書'!CL15)</f>
        <v>静岡</v>
      </c>
      <c r="Z17" s="258" t="s">
        <v>370</v>
      </c>
      <c r="AA17" s="258" t="str">
        <f>IF('選手資格証明書'!CB15="","",'選手資格証明書'!CB15)</f>
        <v>山　元</v>
      </c>
      <c r="AB17" s="259"/>
      <c r="AC17" s="254"/>
      <c r="AD17" s="401">
        <f>IF(K17="","",VLOOKUP(C17,'選手資格証明書'!$B$6:$BN$65,54,0))</f>
        <v>170</v>
      </c>
      <c r="AE17" s="401"/>
      <c r="AF17" s="255"/>
      <c r="AG17" s="254"/>
      <c r="AH17" s="401">
        <f>IF(K17="","",VLOOKUP(C17,'選手資格証明書'!$B$6:$BN$65,60,0))</f>
        <v>65</v>
      </c>
      <c r="AI17" s="401"/>
      <c r="AJ17" s="260"/>
      <c r="AK17" s="254"/>
      <c r="AL17" s="244" t="str">
        <f>IF(AND('選手資格証明書'!BO15="㊨",'選手資格証明書'!BR15="㊧"),"両",IF('選手資格証明書'!BO15="㊨","右",IF('選手資格証明書'!BR15="㊧","左","")))</f>
        <v>右</v>
      </c>
      <c r="AM17" s="261" t="str">
        <f>IF(AND('選手資格証明書'!BU15="㊨",'選手資格証明書'!BX15="㊧"),"両",IF('選手資格証明書'!BU15="㊨","右",IF('選手資格証明書'!BX15="㊧","左","")))</f>
        <v>右</v>
      </c>
      <c r="AN17" s="259"/>
    </row>
    <row r="18" spans="2:40" ht="27" customHeight="1">
      <c r="B18" s="68"/>
      <c r="C18" s="401">
        <v>5</v>
      </c>
      <c r="D18" s="401"/>
      <c r="E18" s="244"/>
      <c r="F18" s="254"/>
      <c r="G18" s="401" t="s">
        <v>59</v>
      </c>
      <c r="H18" s="401"/>
      <c r="I18" s="255"/>
      <c r="J18" s="256"/>
      <c r="K18" s="401" t="str">
        <f>IF('選手資格証明書'!H19="","",'選手資格証明書'!H19)</f>
        <v>内藤　　新</v>
      </c>
      <c r="L18" s="401"/>
      <c r="M18" s="401"/>
      <c r="N18" s="401"/>
      <c r="O18" s="401"/>
      <c r="P18" s="401"/>
      <c r="Q18" s="401"/>
      <c r="R18" s="401"/>
      <c r="S18" s="257"/>
      <c r="T18" s="254"/>
      <c r="U18" s="244">
        <f>IF('選手資格証明書'!Z18="","",'選手資格証明書'!Z18)</f>
        <v>3</v>
      </c>
      <c r="V18" s="256"/>
      <c r="W18" s="254"/>
      <c r="X18" s="256" t="s">
        <v>369</v>
      </c>
      <c r="Y18" s="258">
        <f>IF('選手資格証明書'!CL18="","",'選手資格証明書'!CL18)</f>
      </c>
      <c r="Z18" s="258" t="s">
        <v>370</v>
      </c>
      <c r="AA18" s="258" t="str">
        <f>IF('選手資格証明書'!CB18="","",'選手資格証明書'!CB18)</f>
        <v>横浜・富士見</v>
      </c>
      <c r="AB18" s="259"/>
      <c r="AC18" s="254"/>
      <c r="AD18" s="401">
        <f>IF(K18="","",VLOOKUP(C18,'選手資格証明書'!$B$6:$BN$65,54,0))</f>
        <v>173</v>
      </c>
      <c r="AE18" s="401"/>
      <c r="AF18" s="255"/>
      <c r="AG18" s="254"/>
      <c r="AH18" s="401">
        <f>IF(K18="","",VLOOKUP(C18,'選手資格証明書'!$B$6:$BN$65,60,0))</f>
        <v>71</v>
      </c>
      <c r="AI18" s="401"/>
      <c r="AJ18" s="260"/>
      <c r="AK18" s="254"/>
      <c r="AL18" s="244" t="str">
        <f>IF(AND('選手資格証明書'!BO18="㊨",'選手資格証明書'!BR18="㊧"),"両",IF('選手資格証明書'!BO18="㊨","右",IF('選手資格証明書'!BR18="㊧","左","")))</f>
        <v>右</v>
      </c>
      <c r="AM18" s="261" t="str">
        <f>IF(AND('選手資格証明書'!BU18="㊨",'選手資格証明書'!BX18="㊧"),"両",IF('選手資格証明書'!BU18="㊨","右",IF('選手資格証明書'!BX18="㊧","左","")))</f>
        <v>右</v>
      </c>
      <c r="AN18" s="259"/>
    </row>
    <row r="19" spans="2:40" ht="27" customHeight="1">
      <c r="B19" s="68"/>
      <c r="C19" s="401">
        <v>6</v>
      </c>
      <c r="D19" s="401"/>
      <c r="E19" s="244"/>
      <c r="F19" s="254"/>
      <c r="G19" s="401" t="s">
        <v>60</v>
      </c>
      <c r="H19" s="401"/>
      <c r="I19" s="255"/>
      <c r="J19" s="256"/>
      <c r="K19" s="401" t="str">
        <f>IF('選手資格証明書'!H22="","",'選手資格証明書'!H22)</f>
        <v>大川原　敏男</v>
      </c>
      <c r="L19" s="401"/>
      <c r="M19" s="401"/>
      <c r="N19" s="401"/>
      <c r="O19" s="401"/>
      <c r="P19" s="401"/>
      <c r="Q19" s="401"/>
      <c r="R19" s="401"/>
      <c r="S19" s="257"/>
      <c r="T19" s="254"/>
      <c r="U19" s="244">
        <f>IF('選手資格証明書'!Z21="","",'選手資格証明書'!Z21)</f>
        <v>3</v>
      </c>
      <c r="V19" s="256"/>
      <c r="W19" s="254"/>
      <c r="X19" s="256" t="s">
        <v>369</v>
      </c>
      <c r="Y19" s="258">
        <f>IF('選手資格証明書'!CL21="","",'選手資格証明書'!CL21)</f>
      </c>
      <c r="Z19" s="258" t="s">
        <v>370</v>
      </c>
      <c r="AA19" s="258" t="str">
        <f>IF('選手資格証明書'!CB21="","",'選手資格証明書'!CB21)</f>
        <v>海老名・有馬</v>
      </c>
      <c r="AB19" s="259"/>
      <c r="AC19" s="254"/>
      <c r="AD19" s="401">
        <f>IF(K19="","",VLOOKUP(C19,'選手資格証明書'!$B$6:$BN$65,54,0))</f>
        <v>170</v>
      </c>
      <c r="AE19" s="401"/>
      <c r="AF19" s="255"/>
      <c r="AG19" s="254"/>
      <c r="AH19" s="401">
        <f>IF(K19="","",VLOOKUP(C19,'選手資格証明書'!$B$6:$BN$65,60,0))</f>
        <v>65</v>
      </c>
      <c r="AI19" s="401"/>
      <c r="AJ19" s="260"/>
      <c r="AK19" s="254"/>
      <c r="AL19" s="244" t="str">
        <f>IF(AND('選手資格証明書'!BO21="㊨",'選手資格証明書'!BR21="㊧"),"両",IF('選手資格証明書'!BO21="㊨","右",IF('選手資格証明書'!BR21="㊧","左","")))</f>
        <v>右</v>
      </c>
      <c r="AM19" s="261" t="str">
        <f>IF(AND('選手資格証明書'!BU21="㊨",'選手資格証明書'!BX21="㊧"),"両",IF('選手資格証明書'!BU21="㊨","右",IF('選手資格証明書'!BX21="㊧","左","")))</f>
        <v>両</v>
      </c>
      <c r="AN19" s="259"/>
    </row>
    <row r="20" spans="2:40" ht="27" customHeight="1">
      <c r="B20" s="68"/>
      <c r="C20" s="401">
        <v>7</v>
      </c>
      <c r="D20" s="401"/>
      <c r="E20" s="244"/>
      <c r="F20" s="254"/>
      <c r="G20" s="401" t="s">
        <v>61</v>
      </c>
      <c r="H20" s="401"/>
      <c r="I20" s="255"/>
      <c r="J20" s="256"/>
      <c r="K20" s="401" t="str">
        <f>IF('選手資格証明書'!H25="","",'選手資格証明書'!H25)</f>
        <v>川端　道雄</v>
      </c>
      <c r="L20" s="401"/>
      <c r="M20" s="401"/>
      <c r="N20" s="401"/>
      <c r="O20" s="401"/>
      <c r="P20" s="401"/>
      <c r="Q20" s="401"/>
      <c r="R20" s="401"/>
      <c r="S20" s="257"/>
      <c r="T20" s="254"/>
      <c r="U20" s="244">
        <f>IF('選手資格証明書'!Z24="","",'選手資格証明書'!Z24)</f>
        <v>3</v>
      </c>
      <c r="V20" s="256"/>
      <c r="W20" s="254"/>
      <c r="X20" s="256" t="s">
        <v>371</v>
      </c>
      <c r="Y20" s="258">
        <f>IF('選手資格証明書'!CL24="","",'選手資格証明書'!CL24)</f>
      </c>
      <c r="Z20" s="258" t="s">
        <v>372</v>
      </c>
      <c r="AA20" s="258" t="str">
        <f>IF('選手資格証明書'!CB24="","",'選手資格証明書'!CB24)</f>
        <v>川崎・玉川</v>
      </c>
      <c r="AB20" s="259"/>
      <c r="AC20" s="254"/>
      <c r="AD20" s="401">
        <f>IF(K20="","",VLOOKUP(C20,'選手資格証明書'!$B$6:$BN$65,54,0))</f>
        <v>180</v>
      </c>
      <c r="AE20" s="401"/>
      <c r="AF20" s="255"/>
      <c r="AG20" s="254"/>
      <c r="AH20" s="401">
        <f>IF(K20="","",VLOOKUP(C20,'選手資格証明書'!$B$6:$BN$65,60,0))</f>
        <v>78</v>
      </c>
      <c r="AI20" s="401"/>
      <c r="AJ20" s="260"/>
      <c r="AK20" s="254"/>
      <c r="AL20" s="244" t="str">
        <f>IF(AND('選手資格証明書'!BO24="㊨",'選手資格証明書'!BR24="㊧"),"両",IF('選手資格証明書'!BO24="㊨","右",IF('選手資格証明書'!BR24="㊧","左","")))</f>
        <v>右</v>
      </c>
      <c r="AM20" s="261" t="str">
        <f>IF(AND('選手資格証明書'!BU24="㊨",'選手資格証明書'!BX24="㊧"),"両",IF('選手資格証明書'!BU24="㊨","右",IF('選手資格証明書'!BX24="㊧","左","")))</f>
        <v>右</v>
      </c>
      <c r="AN20" s="259"/>
    </row>
    <row r="21" spans="2:40" ht="27" customHeight="1">
      <c r="B21" s="68"/>
      <c r="C21" s="401">
        <v>8</v>
      </c>
      <c r="D21" s="401"/>
      <c r="E21" s="244"/>
      <c r="F21" s="254"/>
      <c r="G21" s="401" t="s">
        <v>62</v>
      </c>
      <c r="H21" s="401"/>
      <c r="I21" s="255"/>
      <c r="J21" s="256"/>
      <c r="K21" s="401" t="str">
        <f>IF('選手資格証明書'!H28="","",'選手資格証明書'!H28)</f>
        <v>菊地　　巧</v>
      </c>
      <c r="L21" s="401"/>
      <c r="M21" s="401"/>
      <c r="N21" s="401"/>
      <c r="O21" s="401"/>
      <c r="P21" s="401"/>
      <c r="Q21" s="401"/>
      <c r="R21" s="401"/>
      <c r="S21" s="257"/>
      <c r="T21" s="254"/>
      <c r="U21" s="244">
        <f>IF('選手資格証明書'!Z27="","",'選手資格証明書'!Z27)</f>
        <v>3</v>
      </c>
      <c r="V21" s="256"/>
      <c r="W21" s="254"/>
      <c r="X21" s="256" t="s">
        <v>371</v>
      </c>
      <c r="Y21" s="258" t="str">
        <f>IF('選手資格証明書'!CL27="","",'選手資格証明書'!CL27)</f>
        <v>東京</v>
      </c>
      <c r="Z21" s="258" t="s">
        <v>372</v>
      </c>
      <c r="AA21" s="258" t="str">
        <f>IF('選手資格証明書'!CB27="","",'選手資格証明書'!CB27)</f>
        <v>羽　衣</v>
      </c>
      <c r="AB21" s="259"/>
      <c r="AC21" s="254"/>
      <c r="AD21" s="401">
        <f>IF(K21="","",VLOOKUP(C21,'選手資格証明書'!$B$6:$BN$65,54,0))</f>
        <v>179</v>
      </c>
      <c r="AE21" s="401"/>
      <c r="AF21" s="255"/>
      <c r="AG21" s="254"/>
      <c r="AH21" s="401">
        <f>IF(K21="","",VLOOKUP(C21,'選手資格証明書'!$B$6:$BN$65,60,0))</f>
        <v>73</v>
      </c>
      <c r="AI21" s="401"/>
      <c r="AJ21" s="260"/>
      <c r="AK21" s="254"/>
      <c r="AL21" s="244" t="str">
        <f>IF(AND('選手資格証明書'!BO27="㊨",'選手資格証明書'!BR27="㊧"),"両",IF('選手資格証明書'!BO27="㊨","右",IF('選手資格証明書'!BR27="㊧","左","")))</f>
        <v>右</v>
      </c>
      <c r="AM21" s="261" t="str">
        <f>IF(AND('選手資格証明書'!BU27="㊨",'選手資格証明書'!BX27="㊧"),"両",IF('選手資格証明書'!BU27="㊨","右",IF('選手資格証明書'!BX27="㊧","左","")))</f>
        <v>右</v>
      </c>
      <c r="AN21" s="259"/>
    </row>
    <row r="22" spans="2:40" ht="27" customHeight="1">
      <c r="B22" s="68"/>
      <c r="C22" s="401">
        <v>9</v>
      </c>
      <c r="D22" s="401"/>
      <c r="E22" s="244"/>
      <c r="F22" s="254"/>
      <c r="G22" s="401" t="s">
        <v>63</v>
      </c>
      <c r="H22" s="401"/>
      <c r="I22" s="255"/>
      <c r="J22" s="256"/>
      <c r="K22" s="401" t="str">
        <f>IF('選手資格証明書'!H31="","",'選手資格証明書'!H31)</f>
        <v>道川　雄一朗</v>
      </c>
      <c r="L22" s="401"/>
      <c r="M22" s="401"/>
      <c r="N22" s="401"/>
      <c r="O22" s="401"/>
      <c r="P22" s="401"/>
      <c r="Q22" s="401"/>
      <c r="R22" s="401"/>
      <c r="S22" s="257"/>
      <c r="T22" s="254"/>
      <c r="U22" s="244">
        <f>IF('選手資格証明書'!Z30="","",'選手資格証明書'!Z30)</f>
        <v>2</v>
      </c>
      <c r="V22" s="256"/>
      <c r="W22" s="254"/>
      <c r="X22" s="256" t="s">
        <v>365</v>
      </c>
      <c r="Y22" s="258">
        <f>IF('選手資格証明書'!CL30="","",'選手資格証明書'!CL30)</f>
      </c>
      <c r="Z22" s="258" t="s">
        <v>366</v>
      </c>
      <c r="AA22" s="258" t="str">
        <f>IF('選手資格証明書'!CB30="","",'選手資格証明書'!CB30)</f>
        <v>大　和</v>
      </c>
      <c r="AB22" s="259"/>
      <c r="AC22" s="254"/>
      <c r="AD22" s="401">
        <f>IF(K22="","",VLOOKUP(C22,'選手資格証明書'!$B$6:$BN$65,54,0))</f>
        <v>176</v>
      </c>
      <c r="AE22" s="401"/>
      <c r="AF22" s="255"/>
      <c r="AG22" s="254"/>
      <c r="AH22" s="401">
        <f>IF(K22="","",VLOOKUP(C22,'選手資格証明書'!$B$6:$BN$65,60,0))</f>
        <v>70</v>
      </c>
      <c r="AI22" s="401"/>
      <c r="AJ22" s="260"/>
      <c r="AK22" s="254"/>
      <c r="AL22" s="244" t="str">
        <f>IF(AND('選手資格証明書'!BO30="㊨",'選手資格証明書'!BR30="㊧"),"両",IF('選手資格証明書'!BO30="㊨","右",IF('選手資格証明書'!BR30="㊧","左","")))</f>
        <v>右</v>
      </c>
      <c r="AM22" s="261" t="str">
        <f>IF(AND('選手資格証明書'!BU30="㊨",'選手資格証明書'!BX30="㊧"),"両",IF('選手資格証明書'!BU30="㊨","右",IF('選手資格証明書'!BX30="㊧","左","")))</f>
        <v>右</v>
      </c>
      <c r="AN22" s="259"/>
    </row>
    <row r="23" spans="2:40" ht="27" customHeight="1">
      <c r="B23" s="68"/>
      <c r="C23" s="409">
        <v>10</v>
      </c>
      <c r="D23" s="409"/>
      <c r="E23" s="262"/>
      <c r="F23" s="263"/>
      <c r="G23" s="409" t="s">
        <v>64</v>
      </c>
      <c r="H23" s="409"/>
      <c r="I23" s="255"/>
      <c r="J23" s="256"/>
      <c r="K23" s="401" t="str">
        <f>IF('選手資格証明書'!H34="","",'選手資格証明書'!H34)</f>
        <v>高阪　末雄</v>
      </c>
      <c r="L23" s="401"/>
      <c r="M23" s="401"/>
      <c r="N23" s="401"/>
      <c r="O23" s="401"/>
      <c r="P23" s="401"/>
      <c r="Q23" s="401"/>
      <c r="R23" s="401"/>
      <c r="S23" s="257"/>
      <c r="T23" s="254"/>
      <c r="U23" s="244">
        <f>IF('選手資格証明書'!Z33="","",'選手資格証明書'!Z33)</f>
        <v>2</v>
      </c>
      <c r="V23" s="256"/>
      <c r="W23" s="254"/>
      <c r="X23" s="256" t="s">
        <v>367</v>
      </c>
      <c r="Y23" s="258">
        <f>IF('選手資格証明書'!CL33="","",'選手資格証明書'!CL33)</f>
      </c>
      <c r="Z23" s="258" t="s">
        <v>368</v>
      </c>
      <c r="AA23" s="258" t="str">
        <f>IF('選手資格証明書'!CB33="","",'選手資格証明書'!CB33)</f>
        <v>平塚・中原</v>
      </c>
      <c r="AB23" s="259"/>
      <c r="AC23" s="254"/>
      <c r="AD23" s="401">
        <f>IF(K23="","",VLOOKUP(C23,'選手資格証明書'!$B$6:$BN$65,54,0))</f>
        <v>172</v>
      </c>
      <c r="AE23" s="401"/>
      <c r="AF23" s="255"/>
      <c r="AG23" s="254"/>
      <c r="AH23" s="401">
        <f>IF(K23="","",VLOOKUP(C23,'選手資格証明書'!$B$6:$BN$65,60,0))</f>
        <v>70</v>
      </c>
      <c r="AI23" s="401"/>
      <c r="AJ23" s="260"/>
      <c r="AK23" s="254"/>
      <c r="AL23" s="244" t="str">
        <f>IF(AND('選手資格証明書'!BO33="㊨",'選手資格証明書'!BR33="㊧"),"両",IF('選手資格証明書'!BO33="㊨","右",IF('選手資格証明書'!BR33="㊧","左","")))</f>
        <v>右</v>
      </c>
      <c r="AM23" s="261" t="str">
        <f>IF(AND('選手資格証明書'!BU33="㊨",'選手資格証明書'!BX33="㊧"),"両",IF('選手資格証明書'!BU33="㊨","右",IF('選手資格証明書'!BX33="㊧","左","")))</f>
        <v>右</v>
      </c>
      <c r="AN23" s="259"/>
    </row>
    <row r="24" spans="2:40" ht="27" customHeight="1">
      <c r="B24" s="68"/>
      <c r="C24" s="409">
        <v>11</v>
      </c>
      <c r="D24" s="409"/>
      <c r="E24" s="262"/>
      <c r="F24" s="263"/>
      <c r="G24" s="409" t="s">
        <v>373</v>
      </c>
      <c r="H24" s="409"/>
      <c r="I24" s="255"/>
      <c r="J24" s="256"/>
      <c r="K24" s="401" t="str">
        <f>IF('選手資格証明書'!H37="","",'選手資格証明書'!H37)</f>
        <v>川端　誠司</v>
      </c>
      <c r="L24" s="401"/>
      <c r="M24" s="401"/>
      <c r="N24" s="401"/>
      <c r="O24" s="401"/>
      <c r="P24" s="401"/>
      <c r="Q24" s="401"/>
      <c r="R24" s="401"/>
      <c r="S24" s="257"/>
      <c r="T24" s="254"/>
      <c r="U24" s="244">
        <f>IF('選手資格証明書'!Z36="","",'選手資格証明書'!Z36)</f>
        <v>2</v>
      </c>
      <c r="V24" s="256"/>
      <c r="W24" s="254"/>
      <c r="X24" s="256" t="s">
        <v>367</v>
      </c>
      <c r="Y24" s="258">
        <f>IF('選手資格証明書'!CL36="","",'選手資格証明書'!CL36)</f>
      </c>
      <c r="Z24" s="258" t="s">
        <v>368</v>
      </c>
      <c r="AA24" s="258" t="str">
        <f>IF('選手資格証明書'!CB36="","",'選手資格証明書'!CB36)</f>
        <v>蒔　田</v>
      </c>
      <c r="AB24" s="259"/>
      <c r="AC24" s="254"/>
      <c r="AD24" s="401">
        <f>IF(K24="","",VLOOKUP(C24,'選手資格証明書'!$B$6:$BN$65,54,0))</f>
        <v>170</v>
      </c>
      <c r="AE24" s="401"/>
      <c r="AF24" s="255"/>
      <c r="AG24" s="254"/>
      <c r="AH24" s="401">
        <f>IF(K24="","",VLOOKUP(C24,'選手資格証明書'!$B$6:$BN$65,60,0))</f>
        <v>64</v>
      </c>
      <c r="AI24" s="401"/>
      <c r="AJ24" s="260"/>
      <c r="AK24" s="254"/>
      <c r="AL24" s="244" t="str">
        <f>IF(AND('選手資格証明書'!BO36="㊨",'選手資格証明書'!BR36="㊧"),"両",IF('選手資格証明書'!BO36="㊨","右",IF('選手資格証明書'!BR36="㊧","左","")))</f>
        <v>右</v>
      </c>
      <c r="AM24" s="261" t="str">
        <f>IF(AND('選手資格証明書'!BU36="㊨",'選手資格証明書'!BX36="㊧"),"両",IF('選手資格証明書'!BU36="㊨","右",IF('選手資格証明書'!BX36="㊧","左","")))</f>
        <v>両</v>
      </c>
      <c r="AN24" s="259"/>
    </row>
    <row r="25" spans="2:40" ht="27" customHeight="1">
      <c r="B25" s="68"/>
      <c r="C25" s="409">
        <v>12</v>
      </c>
      <c r="D25" s="409"/>
      <c r="E25" s="262"/>
      <c r="F25" s="263"/>
      <c r="G25" s="409" t="s">
        <v>373</v>
      </c>
      <c r="H25" s="409"/>
      <c r="I25" s="255"/>
      <c r="J25" s="256"/>
      <c r="K25" s="401" t="str">
        <f>IF('選手資格証明書'!H40="","",'選手資格証明書'!H40)</f>
        <v>里見　重太</v>
      </c>
      <c r="L25" s="401"/>
      <c r="M25" s="401"/>
      <c r="N25" s="401"/>
      <c r="O25" s="401"/>
      <c r="P25" s="401"/>
      <c r="Q25" s="401"/>
      <c r="R25" s="401"/>
      <c r="S25" s="257"/>
      <c r="T25" s="254"/>
      <c r="U25" s="244">
        <f>IF('選手資格証明書'!Z39="","",'選手資格証明書'!Z39)</f>
        <v>2</v>
      </c>
      <c r="V25" s="256"/>
      <c r="W25" s="254"/>
      <c r="X25" s="256" t="s">
        <v>367</v>
      </c>
      <c r="Y25" s="258">
        <f>IF('選手資格証明書'!CL39="","",'選手資格証明書'!CL39)</f>
      </c>
      <c r="Z25" s="258" t="s">
        <v>368</v>
      </c>
      <c r="AA25" s="258" t="str">
        <f>IF('選手資格証明書'!CB39="","",'選手資格証明書'!CB39)</f>
        <v>相模原・旭</v>
      </c>
      <c r="AB25" s="259"/>
      <c r="AC25" s="254"/>
      <c r="AD25" s="401">
        <f>IF(K25="","",VLOOKUP(C25,'選手資格証明書'!$B$6:$BN$65,54,0))</f>
        <v>170</v>
      </c>
      <c r="AE25" s="401"/>
      <c r="AF25" s="255"/>
      <c r="AG25" s="254"/>
      <c r="AH25" s="401">
        <f>IF(K25="","",VLOOKUP(C25,'選手資格証明書'!$B$6:$BN$65,60,0))</f>
        <v>66</v>
      </c>
      <c r="AI25" s="401"/>
      <c r="AJ25" s="260"/>
      <c r="AK25" s="254"/>
      <c r="AL25" s="244" t="str">
        <f>IF(AND('選手資格証明書'!BO39="㊨",'選手資格証明書'!BR39="㊧"),"両",IF('選手資格証明書'!BO39="㊨","右",IF('選手資格証明書'!BR39="㊧","左","")))</f>
        <v>左</v>
      </c>
      <c r="AM25" s="261" t="str">
        <f>IF(AND('選手資格証明書'!BU39="㊨",'選手資格証明書'!BX39="㊧"),"両",IF('選手資格証明書'!BU39="㊨","右",IF('選手資格証明書'!BX39="㊧","左","")))</f>
        <v>左</v>
      </c>
      <c r="AN25" s="259"/>
    </row>
    <row r="26" spans="2:40" ht="27" customHeight="1">
      <c r="B26" s="68"/>
      <c r="C26" s="409">
        <v>13</v>
      </c>
      <c r="D26" s="409"/>
      <c r="E26" s="262"/>
      <c r="F26" s="263"/>
      <c r="G26" s="409" t="s">
        <v>373</v>
      </c>
      <c r="H26" s="409"/>
      <c r="I26" s="255"/>
      <c r="J26" s="256"/>
      <c r="K26" s="401" t="str">
        <f>IF('選手資格証明書'!H43="","",'選手資格証明書'!H43)</f>
        <v>杉山　哲也</v>
      </c>
      <c r="L26" s="401"/>
      <c r="M26" s="401"/>
      <c r="N26" s="401"/>
      <c r="O26" s="401"/>
      <c r="P26" s="401"/>
      <c r="Q26" s="401"/>
      <c r="R26" s="401"/>
      <c r="S26" s="257"/>
      <c r="T26" s="254"/>
      <c r="U26" s="244">
        <f>IF('選手資格証明書'!Z42="","",'選手資格証明書'!Z42)</f>
        <v>1</v>
      </c>
      <c r="V26" s="256"/>
      <c r="W26" s="254"/>
      <c r="X26" s="256" t="s">
        <v>367</v>
      </c>
      <c r="Y26" s="258">
        <f>IF('選手資格証明書'!CL42="","",'選手資格証明書'!CL42)</f>
      </c>
      <c r="Z26" s="258" t="s">
        <v>368</v>
      </c>
      <c r="AA26" s="258" t="str">
        <f>IF('選手資格証明書'!CB42="","",'選手資格証明書'!CB42)</f>
        <v>相模原・緑ヶ丘</v>
      </c>
      <c r="AB26" s="259"/>
      <c r="AC26" s="254"/>
      <c r="AD26" s="401">
        <f>IF(K26="","",VLOOKUP(C26,'選手資格証明書'!$B$6:$BN$65,54,0))</f>
        <v>180</v>
      </c>
      <c r="AE26" s="401"/>
      <c r="AF26" s="255"/>
      <c r="AG26" s="254"/>
      <c r="AH26" s="401">
        <f>IF(K26="","",VLOOKUP(C26,'選手資格証明書'!$B$6:$BN$65,60,0))</f>
        <v>73</v>
      </c>
      <c r="AI26" s="401"/>
      <c r="AJ26" s="260"/>
      <c r="AK26" s="254"/>
      <c r="AL26" s="244" t="str">
        <f>IF(AND('選手資格証明書'!BO42="㊨",'選手資格証明書'!BR42="㊧"),"両",IF('選手資格証明書'!BO42="㊨","右",IF('選手資格証明書'!BR42="㊧","左","")))</f>
        <v>右</v>
      </c>
      <c r="AM26" s="261" t="str">
        <f>IF(AND('選手資格証明書'!BU42="㊨",'選手資格証明書'!BX42="㊧"),"両",IF('選手資格証明書'!BU42="㊨","右",IF('選手資格証明書'!BX42="㊧","左","")))</f>
        <v>右</v>
      </c>
      <c r="AN26" s="259"/>
    </row>
    <row r="27" spans="2:40" ht="27" customHeight="1">
      <c r="B27" s="68"/>
      <c r="C27" s="409">
        <v>14</v>
      </c>
      <c r="D27" s="409"/>
      <c r="E27" s="262"/>
      <c r="F27" s="263"/>
      <c r="G27" s="409" t="s">
        <v>373</v>
      </c>
      <c r="H27" s="409"/>
      <c r="I27" s="255"/>
      <c r="J27" s="256"/>
      <c r="K27" s="401" t="str">
        <f>IF('選手資格証明書'!H46="","",'選手資格証明書'!H46)</f>
        <v>木脇　祐介</v>
      </c>
      <c r="L27" s="401"/>
      <c r="M27" s="401"/>
      <c r="N27" s="401"/>
      <c r="O27" s="401"/>
      <c r="P27" s="401"/>
      <c r="Q27" s="401"/>
      <c r="R27" s="401"/>
      <c r="S27" s="257"/>
      <c r="T27" s="254"/>
      <c r="U27" s="244">
        <f>IF('選手資格証明書'!Z45="","",'選手資格証明書'!Z45)</f>
        <v>3</v>
      </c>
      <c r="V27" s="256"/>
      <c r="W27" s="254"/>
      <c r="X27" s="256" t="s">
        <v>367</v>
      </c>
      <c r="Y27" s="258">
        <f>IF('選手資格証明書'!CL45="","",'選手資格証明書'!CL45)</f>
      </c>
      <c r="Z27" s="258" t="s">
        <v>368</v>
      </c>
      <c r="AA27" s="258" t="str">
        <f>IF('選手資格証明書'!CB45="","",'選手資格証明書'!CB45)</f>
        <v>本　牧</v>
      </c>
      <c r="AB27" s="259"/>
      <c r="AC27" s="254"/>
      <c r="AD27" s="401">
        <f>IF(K27="","",VLOOKUP(C27,'選手資格証明書'!$B$6:$BN$65,54,0))</f>
        <v>175</v>
      </c>
      <c r="AE27" s="401"/>
      <c r="AF27" s="255"/>
      <c r="AG27" s="254"/>
      <c r="AH27" s="401">
        <f>IF(K27="","",VLOOKUP(C27,'選手資格証明書'!$B$6:$BN$65,60,0))</f>
        <v>75</v>
      </c>
      <c r="AI27" s="401"/>
      <c r="AJ27" s="260"/>
      <c r="AK27" s="254"/>
      <c r="AL27" s="244" t="str">
        <f>IF(AND('選手資格証明書'!BO45="㊨",'選手資格証明書'!BR45="㊧"),"両",IF('選手資格証明書'!BO45="㊨","右",IF('選手資格証明書'!BR45="㊧","左","")))</f>
        <v>右</v>
      </c>
      <c r="AM27" s="261" t="str">
        <f>IF(AND('選手資格証明書'!BU45="㊨",'選手資格証明書'!BX45="㊧"),"両",IF('選手資格証明書'!BU45="㊨","右",IF('選手資格証明書'!BX45="㊧","左","")))</f>
        <v>右</v>
      </c>
      <c r="AN27" s="259"/>
    </row>
    <row r="28" spans="2:40" ht="27" customHeight="1">
      <c r="B28" s="68"/>
      <c r="C28" s="409">
        <v>15</v>
      </c>
      <c r="D28" s="409"/>
      <c r="E28" s="262"/>
      <c r="F28" s="263"/>
      <c r="G28" s="409" t="s">
        <v>373</v>
      </c>
      <c r="H28" s="409"/>
      <c r="I28" s="255"/>
      <c r="J28" s="256"/>
      <c r="K28" s="401" t="str">
        <f>IF('選手資格証明書'!H49="","",'選手資格証明書'!H49)</f>
        <v>遠藤　正一</v>
      </c>
      <c r="L28" s="401"/>
      <c r="M28" s="401"/>
      <c r="N28" s="401"/>
      <c r="O28" s="401"/>
      <c r="P28" s="401"/>
      <c r="Q28" s="401"/>
      <c r="R28" s="401"/>
      <c r="S28" s="257"/>
      <c r="T28" s="254"/>
      <c r="U28" s="244">
        <f>IF('選手資格証明書'!Z48="","",'選手資格証明書'!Z48)</f>
        <v>2</v>
      </c>
      <c r="V28" s="256"/>
      <c r="W28" s="254"/>
      <c r="X28" s="256" t="s">
        <v>367</v>
      </c>
      <c r="Y28" s="258">
        <f>IF('選手資格証明書'!CL48="","",'選手資格証明書'!CL48)</f>
      </c>
      <c r="Z28" s="258" t="s">
        <v>368</v>
      </c>
      <c r="AA28" s="258" t="str">
        <f>IF('選手資格証明書'!CB48="","",'選手資格証明書'!CB48)</f>
        <v>浜　岳</v>
      </c>
      <c r="AB28" s="259"/>
      <c r="AC28" s="254"/>
      <c r="AD28" s="401">
        <f>IF(K28="","",VLOOKUP(C28,'選手資格証明書'!$B$6:$BN$65,54,0))</f>
        <v>168</v>
      </c>
      <c r="AE28" s="401"/>
      <c r="AF28" s="255"/>
      <c r="AG28" s="254"/>
      <c r="AH28" s="401">
        <f>IF(K28="","",VLOOKUP(C28,'選手資格証明書'!$B$6:$BN$65,60,0))</f>
        <v>70</v>
      </c>
      <c r="AI28" s="401"/>
      <c r="AJ28" s="260"/>
      <c r="AK28" s="254"/>
      <c r="AL28" s="244" t="str">
        <f>IF(AND('選手資格証明書'!BO48="㊨",'選手資格証明書'!BR48="㊧"),"両",IF('選手資格証明書'!BO48="㊨","右",IF('選手資格証明書'!BR48="㊧","左","")))</f>
        <v>右</v>
      </c>
      <c r="AM28" s="261" t="str">
        <f>IF(AND('選手資格証明書'!BU48="㊨",'選手資格証明書'!BX48="㊧"),"両",IF('選手資格証明書'!BU48="㊨","右",IF('選手資格証明書'!BX48="㊧","左","")))</f>
        <v>右</v>
      </c>
      <c r="AN28" s="259"/>
    </row>
    <row r="29" spans="2:40" ht="27" customHeight="1">
      <c r="B29" s="68"/>
      <c r="C29" s="409">
        <v>16</v>
      </c>
      <c r="D29" s="409"/>
      <c r="E29" s="262"/>
      <c r="F29" s="263"/>
      <c r="G29" s="409" t="s">
        <v>373</v>
      </c>
      <c r="H29" s="409"/>
      <c r="I29" s="255"/>
      <c r="J29" s="256"/>
      <c r="K29" s="401" t="str">
        <f>IF('選手資格証明書'!H52="","",'選手資格証明書'!H52)</f>
        <v>本多　竜一</v>
      </c>
      <c r="L29" s="401"/>
      <c r="M29" s="401"/>
      <c r="N29" s="401"/>
      <c r="O29" s="401"/>
      <c r="P29" s="401"/>
      <c r="Q29" s="401"/>
      <c r="R29" s="401"/>
      <c r="S29" s="257"/>
      <c r="T29" s="254"/>
      <c r="U29" s="244">
        <f>IF('選手資格証明書'!Z51="","",'選手資格証明書'!Z51)</f>
        <v>1</v>
      </c>
      <c r="V29" s="256"/>
      <c r="W29" s="254"/>
      <c r="X29" s="256" t="s">
        <v>367</v>
      </c>
      <c r="Y29" s="258">
        <f>IF('選手資格証明書'!CL51="","",'選手資格証明書'!CL51)</f>
      </c>
      <c r="Z29" s="258" t="s">
        <v>368</v>
      </c>
      <c r="AA29" s="258" t="str">
        <f>IF('選手資格証明書'!CB51="","",'選手資格証明書'!CB51)</f>
        <v>市　沢</v>
      </c>
      <c r="AB29" s="259"/>
      <c r="AC29" s="254"/>
      <c r="AD29" s="401">
        <f>IF(K29="","",VLOOKUP(C29,'選手資格証明書'!$B$6:$BN$65,54,0))</f>
        <v>168</v>
      </c>
      <c r="AE29" s="401"/>
      <c r="AF29" s="255"/>
      <c r="AG29" s="254"/>
      <c r="AH29" s="401">
        <f>IF(K29="","",VLOOKUP(C29,'選手資格証明書'!$B$6:$BN$65,60,0))</f>
        <v>70</v>
      </c>
      <c r="AI29" s="401"/>
      <c r="AJ29" s="260"/>
      <c r="AK29" s="254"/>
      <c r="AL29" s="244" t="str">
        <f>IF(AND('選手資格証明書'!BO51="㊨",'選手資格証明書'!BR51="㊧"),"両",IF('選手資格証明書'!BO51="㊨","右",IF('選手資格証明書'!BR51="㊧","左","")))</f>
        <v>右</v>
      </c>
      <c r="AM29" s="261" t="str">
        <f>IF(AND('選手資格証明書'!BU51="㊨",'選手資格証明書'!BX51="㊧"),"両",IF('選手資格証明書'!BU51="㊨","右",IF('選手資格証明書'!BX51="㊧","左","")))</f>
        <v>右</v>
      </c>
      <c r="AN29" s="259"/>
    </row>
    <row r="30" spans="2:40" ht="27" customHeight="1">
      <c r="B30" s="68"/>
      <c r="C30" s="409">
        <v>17</v>
      </c>
      <c r="D30" s="409"/>
      <c r="E30" s="262"/>
      <c r="F30" s="263"/>
      <c r="G30" s="409" t="s">
        <v>373</v>
      </c>
      <c r="H30" s="409"/>
      <c r="I30" s="255"/>
      <c r="J30" s="256"/>
      <c r="K30" s="401" t="str">
        <f>IF('選手資格証明書'!H55="","",'選手資格証明書'!H55)</f>
        <v>山倉　欽二</v>
      </c>
      <c r="L30" s="401"/>
      <c r="M30" s="401"/>
      <c r="N30" s="401"/>
      <c r="O30" s="401"/>
      <c r="P30" s="401"/>
      <c r="Q30" s="401"/>
      <c r="R30" s="401"/>
      <c r="S30" s="257"/>
      <c r="T30" s="254"/>
      <c r="U30" s="244">
        <f>IF('選手資格証明書'!Z54="","",'選手資格証明書'!Z54)</f>
        <v>1</v>
      </c>
      <c r="V30" s="256"/>
      <c r="W30" s="254"/>
      <c r="X30" s="256" t="s">
        <v>367</v>
      </c>
      <c r="Y30" s="258">
        <f>IF('選手資格証明書'!CL54="","",'選手資格証明書'!CL54)</f>
      </c>
      <c r="Z30" s="258" t="s">
        <v>368</v>
      </c>
      <c r="AA30" s="258" t="str">
        <f>IF('選手資格証明書'!CB54="","",'選手資格証明書'!CB54)</f>
        <v>小田原・城山</v>
      </c>
      <c r="AB30" s="259"/>
      <c r="AC30" s="254"/>
      <c r="AD30" s="401">
        <f>IF(K30="","",VLOOKUP(C30,'選手資格証明書'!$B$6:$BN$65,54,0))</f>
        <v>170</v>
      </c>
      <c r="AE30" s="401"/>
      <c r="AF30" s="255"/>
      <c r="AG30" s="254"/>
      <c r="AH30" s="401">
        <f>IF(K30="","",VLOOKUP(C30,'選手資格証明書'!$B$6:$BN$65,60,0))</f>
        <v>71</v>
      </c>
      <c r="AI30" s="401"/>
      <c r="AJ30" s="260"/>
      <c r="AK30" s="254"/>
      <c r="AL30" s="244" t="str">
        <f>IF(AND('選手資格証明書'!BO54="㊨",'選手資格証明書'!BR54="㊧"),"両",IF('選手資格証明書'!BO54="㊨","右",IF('選手資格証明書'!BR54="㊧","左","")))</f>
        <v>右</v>
      </c>
      <c r="AM30" s="261" t="str">
        <f>IF(AND('選手資格証明書'!BU54="㊨",'選手資格証明書'!BX54="㊧"),"両",IF('選手資格証明書'!BU54="㊨","右",IF('選手資格証明書'!BX54="㊧","左","")))</f>
        <v>右</v>
      </c>
      <c r="AN30" s="259"/>
    </row>
    <row r="31" spans="2:40" ht="27" customHeight="1">
      <c r="B31" s="68"/>
      <c r="C31" s="409">
        <v>18</v>
      </c>
      <c r="D31" s="409"/>
      <c r="E31" s="262"/>
      <c r="F31" s="263"/>
      <c r="G31" s="409" t="s">
        <v>373</v>
      </c>
      <c r="H31" s="409"/>
      <c r="I31" s="255"/>
      <c r="J31" s="256"/>
      <c r="K31" s="401" t="str">
        <f>IF('選手資格証明書'!H58="","",'選手資格証明書'!H58)</f>
        <v>宮元　　太</v>
      </c>
      <c r="L31" s="401"/>
      <c r="M31" s="401"/>
      <c r="N31" s="401"/>
      <c r="O31" s="401"/>
      <c r="P31" s="401"/>
      <c r="Q31" s="401"/>
      <c r="R31" s="401"/>
      <c r="S31" s="257"/>
      <c r="T31" s="254"/>
      <c r="U31" s="244">
        <f>IF('選手資格証明書'!Z57="","",'選手資格証明書'!Z57)</f>
        <v>1</v>
      </c>
      <c r="V31" s="256"/>
      <c r="W31" s="254"/>
      <c r="X31" s="256" t="s">
        <v>367</v>
      </c>
      <c r="Y31" s="258">
        <f>IF('選手資格証明書'!CL57="","",'選手資格証明書'!CL57)</f>
      </c>
      <c r="Z31" s="258" t="s">
        <v>368</v>
      </c>
      <c r="AA31" s="258" t="str">
        <f>IF('選手資格証明書'!CB57="","",'選手資格証明書'!CB57)</f>
        <v>生　麦</v>
      </c>
      <c r="AB31" s="259"/>
      <c r="AC31" s="254"/>
      <c r="AD31" s="401">
        <f>IF(K31="","",VLOOKUP(C31,'選手資格証明書'!$B$6:$BN$65,54,0))</f>
        <v>169</v>
      </c>
      <c r="AE31" s="401"/>
      <c r="AF31" s="255"/>
      <c r="AG31" s="254"/>
      <c r="AH31" s="401">
        <f>IF(K31="","",VLOOKUP(C31,'選手資格証明書'!$B$6:$BN$65,60,0))</f>
        <v>72</v>
      </c>
      <c r="AI31" s="401"/>
      <c r="AJ31" s="260"/>
      <c r="AK31" s="254"/>
      <c r="AL31" s="244" t="str">
        <f>IF(AND('選手資格証明書'!BO57="㊨",'選手資格証明書'!BR57="㊧"),"両",IF('選手資格証明書'!BO57="㊨","右",IF('選手資格証明書'!BR57="㊧","左","")))</f>
        <v>右</v>
      </c>
      <c r="AM31" s="261" t="str">
        <f>IF(AND('選手資格証明書'!BU57="㊨",'選手資格証明書'!BX57="㊧"),"両",IF('選手資格証明書'!BU57="㊨","右",IF('選手資格証明書'!BX57="㊧","左","")))</f>
        <v>右</v>
      </c>
      <c r="AN31" s="259"/>
    </row>
    <row r="32" spans="2:40" ht="27" customHeight="1">
      <c r="B32" s="68"/>
      <c r="C32" s="409">
        <v>19</v>
      </c>
      <c r="D32" s="409"/>
      <c r="E32" s="262"/>
      <c r="F32" s="263"/>
      <c r="G32" s="409" t="s">
        <v>373</v>
      </c>
      <c r="H32" s="409"/>
      <c r="I32" s="255"/>
      <c r="J32" s="256"/>
      <c r="K32" s="401" t="str">
        <f>IF('選手資格証明書'!H61="","",'選手資格証明書'!H61)</f>
        <v>塩川　将人</v>
      </c>
      <c r="L32" s="401"/>
      <c r="M32" s="401"/>
      <c r="N32" s="401"/>
      <c r="O32" s="401"/>
      <c r="P32" s="401"/>
      <c r="Q32" s="401"/>
      <c r="R32" s="401"/>
      <c r="S32" s="257"/>
      <c r="T32" s="254"/>
      <c r="U32" s="244">
        <f>IF('選手資格証明書'!Z60="","",'選手資格証明書'!Z60)</f>
        <v>1</v>
      </c>
      <c r="V32" s="256"/>
      <c r="W32" s="254"/>
      <c r="X32" s="256" t="s">
        <v>367</v>
      </c>
      <c r="Y32" s="258">
        <f>IF('選手資格証明書'!CL60="","",'選手資格証明書'!CL60)</f>
      </c>
      <c r="Z32" s="258" t="s">
        <v>368</v>
      </c>
      <c r="AA32" s="258" t="str">
        <f>IF('選手資格証明書'!CB60="","",'選手資格証明書'!CB60)</f>
        <v>座間・西</v>
      </c>
      <c r="AB32" s="259"/>
      <c r="AC32" s="254"/>
      <c r="AD32" s="401">
        <f>IF(K32="","",VLOOKUP(C32,'選手資格証明書'!$B$6:$BN$65,54,0))</f>
        <v>177</v>
      </c>
      <c r="AE32" s="401"/>
      <c r="AF32" s="255"/>
      <c r="AG32" s="254"/>
      <c r="AH32" s="401">
        <f>IF(K32="","",VLOOKUP(C32,'選手資格証明書'!$B$6:$BN$65,60,0))</f>
        <v>83</v>
      </c>
      <c r="AI32" s="401"/>
      <c r="AJ32" s="260"/>
      <c r="AK32" s="254"/>
      <c r="AL32" s="244" t="str">
        <f>IF(AND('選手資格証明書'!BO60="㊨",'選手資格証明書'!BR60="㊧"),"両",IF('選手資格証明書'!BO60="㊨","右",IF('選手資格証明書'!BR60="㊧","左","")))</f>
        <v>右</v>
      </c>
      <c r="AM32" s="261" t="str">
        <f>IF(AND('選手資格証明書'!BU60="㊨",'選手資格証明書'!BX60="㊧"),"両",IF('選手資格証明書'!BU60="㊨","右",IF('選手資格証明書'!BX60="㊧","左","")))</f>
        <v>左</v>
      </c>
      <c r="AN32" s="259"/>
    </row>
    <row r="33" spans="2:40" ht="27" customHeight="1">
      <c r="B33" s="68"/>
      <c r="C33" s="409">
        <v>20</v>
      </c>
      <c r="D33" s="409"/>
      <c r="E33" s="262"/>
      <c r="F33" s="263"/>
      <c r="G33" s="409" t="s">
        <v>373</v>
      </c>
      <c r="H33" s="409"/>
      <c r="I33" s="255"/>
      <c r="J33" s="256"/>
      <c r="K33" s="401" t="str">
        <f>IF('選手資格証明書'!H64="","",'選手資格証明書'!H64)</f>
        <v>峯岸　英仁</v>
      </c>
      <c r="L33" s="401"/>
      <c r="M33" s="401"/>
      <c r="N33" s="401"/>
      <c r="O33" s="401"/>
      <c r="P33" s="401"/>
      <c r="Q33" s="401"/>
      <c r="R33" s="401"/>
      <c r="S33" s="257"/>
      <c r="T33" s="254"/>
      <c r="U33" s="244">
        <f>IF('選手資格証明書'!Z63="","",'選手資格証明書'!Z63)</f>
        <v>1</v>
      </c>
      <c r="V33" s="256"/>
      <c r="W33" s="254"/>
      <c r="X33" s="256" t="s">
        <v>367</v>
      </c>
      <c r="Y33" s="258">
        <f>IF('選手資格証明書'!CL63="","",'選手資格証明書'!CL63)</f>
      </c>
      <c r="Z33" s="258" t="s">
        <v>368</v>
      </c>
      <c r="AA33" s="258" t="str">
        <f>IF('選手資格証明書'!CB63="","",'選手資格証明書'!CB63)</f>
        <v>永　田</v>
      </c>
      <c r="AB33" s="259"/>
      <c r="AC33" s="254"/>
      <c r="AD33" s="401">
        <f>IF(K33="","",VLOOKUP(C33,'選手資格証明書'!$B$6:$BN$65,54,0))</f>
        <v>175</v>
      </c>
      <c r="AE33" s="401"/>
      <c r="AF33" s="255"/>
      <c r="AG33" s="254"/>
      <c r="AH33" s="401">
        <f>IF(K33="","",VLOOKUP(C33,'選手資格証明書'!$B$6:$BN$65,60,0))</f>
        <v>66</v>
      </c>
      <c r="AI33" s="401"/>
      <c r="AJ33" s="260"/>
      <c r="AK33" s="254"/>
      <c r="AL33" s="244" t="str">
        <f>IF(AND('選手資格証明書'!BO63="㊨",'選手資格証明書'!BR63="㊧"),"両",IF('選手資格証明書'!BO63="㊨","右",IF('選手資格証明書'!BR63="㊧","左","")))</f>
        <v>左</v>
      </c>
      <c r="AM33" s="261" t="str">
        <f>IF(AND('選手資格証明書'!BU63="㊨",'選手資格証明書'!BX63="㊧"),"両",IF('選手資格証明書'!BU63="㊨","右",IF('選手資格証明書'!BX63="㊧","左","")))</f>
        <v>左</v>
      </c>
      <c r="AN33" s="259"/>
    </row>
    <row r="34" spans="2:40" ht="27" customHeight="1">
      <c r="B34" s="69"/>
      <c r="C34" s="401" t="s">
        <v>65</v>
      </c>
      <c r="D34" s="401"/>
      <c r="E34" s="401"/>
      <c r="F34" s="401"/>
      <c r="G34" s="401"/>
      <c r="H34" s="401"/>
      <c r="I34" s="255"/>
      <c r="J34" s="254"/>
      <c r="K34" s="411" t="s">
        <v>428</v>
      </c>
      <c r="L34" s="411"/>
      <c r="M34" s="411"/>
      <c r="N34" s="411"/>
      <c r="O34" s="411"/>
      <c r="P34" s="411"/>
      <c r="Q34" s="411"/>
      <c r="R34" s="411"/>
      <c r="S34" s="257"/>
      <c r="T34" s="254"/>
      <c r="U34" s="264">
        <v>3</v>
      </c>
      <c r="V34" s="256"/>
      <c r="W34" s="254"/>
      <c r="X34" s="256" t="s">
        <v>367</v>
      </c>
      <c r="Y34" s="265"/>
      <c r="Z34" s="258" t="s">
        <v>368</v>
      </c>
      <c r="AA34" s="266" t="s">
        <v>429</v>
      </c>
      <c r="AB34" s="259"/>
      <c r="AC34" s="254"/>
      <c r="AD34" s="401" t="s">
        <v>374</v>
      </c>
      <c r="AE34" s="401"/>
      <c r="AF34" s="255"/>
      <c r="AG34" s="254"/>
      <c r="AH34" s="401" t="s">
        <v>374</v>
      </c>
      <c r="AI34" s="401"/>
      <c r="AJ34" s="259"/>
      <c r="AK34" s="254"/>
      <c r="AL34" s="401" t="s">
        <v>374</v>
      </c>
      <c r="AM34" s="401"/>
      <c r="AN34" s="259"/>
    </row>
    <row r="35" spans="3:40" ht="9" customHeight="1">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5"/>
      <c r="AM35" s="235"/>
      <c r="AN35" s="232"/>
    </row>
    <row r="36" spans="3:40" ht="21" customHeight="1">
      <c r="C36" s="412" t="s">
        <v>66</v>
      </c>
      <c r="D36" s="412"/>
      <c r="E36" s="268" t="s">
        <v>112</v>
      </c>
      <c r="F36" s="268"/>
      <c r="G36" s="268"/>
      <c r="H36" s="268"/>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5"/>
      <c r="AM36" s="235"/>
      <c r="AN36" s="232"/>
    </row>
    <row r="37" spans="3:40" ht="21" customHeight="1">
      <c r="C37" s="268"/>
      <c r="D37" s="268"/>
      <c r="E37" s="269" t="s">
        <v>109</v>
      </c>
      <c r="F37" s="268"/>
      <c r="G37" s="268"/>
      <c r="H37" s="268"/>
      <c r="I37" s="232"/>
      <c r="J37" s="232"/>
      <c r="K37" s="232"/>
      <c r="L37" s="232"/>
      <c r="M37" s="232"/>
      <c r="N37" s="232"/>
      <c r="O37" s="232"/>
      <c r="P37" s="232"/>
      <c r="Q37" s="232"/>
      <c r="R37" s="232"/>
      <c r="S37" s="232"/>
      <c r="T37" s="232"/>
      <c r="U37" s="232"/>
      <c r="V37" s="232"/>
      <c r="W37" s="232"/>
      <c r="X37" s="232"/>
      <c r="Y37" s="232"/>
      <c r="Z37" s="232"/>
      <c r="AA37" s="235"/>
      <c r="AB37" s="232"/>
      <c r="AC37" s="232"/>
      <c r="AD37" s="232"/>
      <c r="AE37" s="232"/>
      <c r="AF37" s="232"/>
      <c r="AG37" s="232"/>
      <c r="AH37" s="232"/>
      <c r="AI37" s="232"/>
      <c r="AJ37" s="232"/>
      <c r="AK37" s="232"/>
      <c r="AL37" s="235"/>
      <c r="AM37" s="235"/>
      <c r="AN37" s="232"/>
    </row>
    <row r="38" spans="3:40" ht="21" customHeight="1">
      <c r="C38" s="267"/>
      <c r="D38" s="267"/>
      <c r="E38" s="268" t="s">
        <v>110</v>
      </c>
      <c r="F38" s="268"/>
      <c r="G38" s="268"/>
      <c r="H38" s="268"/>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5"/>
      <c r="AM38" s="235"/>
      <c r="AN38" s="232"/>
    </row>
    <row r="39" ht="18" customHeight="1"/>
  </sheetData>
  <sheetProtection/>
  <mergeCells count="131">
    <mergeCell ref="C2:Y2"/>
    <mergeCell ref="X12:AA13"/>
    <mergeCell ref="G4:Y4"/>
    <mergeCell ref="G8:Y8"/>
    <mergeCell ref="T12:V13"/>
    <mergeCell ref="C6:E6"/>
    <mergeCell ref="H6:K6"/>
    <mergeCell ref="C12:D13"/>
    <mergeCell ref="G12:H12"/>
    <mergeCell ref="G13:H13"/>
    <mergeCell ref="AD14:AE14"/>
    <mergeCell ref="AH14:AI14"/>
    <mergeCell ref="AD12:AE13"/>
    <mergeCell ref="C15:D15"/>
    <mergeCell ref="AC8:AM8"/>
    <mergeCell ref="K26:R26"/>
    <mergeCell ref="AD19:AE19"/>
    <mergeCell ref="AH12:AI13"/>
    <mergeCell ref="P10:S10"/>
    <mergeCell ref="K14:R14"/>
    <mergeCell ref="C10:E10"/>
    <mergeCell ref="F10:I10"/>
    <mergeCell ref="L10:N10"/>
    <mergeCell ref="C14:D14"/>
    <mergeCell ref="G14:H14"/>
    <mergeCell ref="K12:R13"/>
    <mergeCell ref="G15:H15"/>
    <mergeCell ref="AD17:AE17"/>
    <mergeCell ref="AH17:AI17"/>
    <mergeCell ref="C16:D16"/>
    <mergeCell ref="G16:H16"/>
    <mergeCell ref="AD15:AE15"/>
    <mergeCell ref="AH15:AI15"/>
    <mergeCell ref="AD16:AE16"/>
    <mergeCell ref="K15:R15"/>
    <mergeCell ref="C17:D17"/>
    <mergeCell ref="K19:R19"/>
    <mergeCell ref="K21:R21"/>
    <mergeCell ref="K20:R20"/>
    <mergeCell ref="C22:D22"/>
    <mergeCell ref="G22:H22"/>
    <mergeCell ref="C19:D19"/>
    <mergeCell ref="G19:H19"/>
    <mergeCell ref="C21:D21"/>
    <mergeCell ref="G21:H21"/>
    <mergeCell ref="C20:D20"/>
    <mergeCell ref="G20:H20"/>
    <mergeCell ref="G17:H17"/>
    <mergeCell ref="C18:D18"/>
    <mergeCell ref="G18:H18"/>
    <mergeCell ref="AD28:AE28"/>
    <mergeCell ref="AH28:AI28"/>
    <mergeCell ref="G27:H27"/>
    <mergeCell ref="C28:D28"/>
    <mergeCell ref="G28:H28"/>
    <mergeCell ref="C27:D27"/>
    <mergeCell ref="AH30:AI30"/>
    <mergeCell ref="AD27:AE27"/>
    <mergeCell ref="AD29:AE29"/>
    <mergeCell ref="AH29:AI29"/>
    <mergeCell ref="AD30:AE30"/>
    <mergeCell ref="C36:D36"/>
    <mergeCell ref="AD33:AE33"/>
    <mergeCell ref="AH33:AI33"/>
    <mergeCell ref="C34:H34"/>
    <mergeCell ref="AH34:AI34"/>
    <mergeCell ref="K33:R33"/>
    <mergeCell ref="C33:D33"/>
    <mergeCell ref="K34:R34"/>
    <mergeCell ref="G33:H33"/>
    <mergeCell ref="AD34:AE34"/>
    <mergeCell ref="K30:R30"/>
    <mergeCell ref="K28:R28"/>
    <mergeCell ref="K29:R29"/>
    <mergeCell ref="K27:R27"/>
    <mergeCell ref="C30:D30"/>
    <mergeCell ref="G30:H30"/>
    <mergeCell ref="C29:D29"/>
    <mergeCell ref="G29:H29"/>
    <mergeCell ref="AH32:AI32"/>
    <mergeCell ref="K32:R32"/>
    <mergeCell ref="C31:D31"/>
    <mergeCell ref="G31:H31"/>
    <mergeCell ref="C32:D32"/>
    <mergeCell ref="G32:H32"/>
    <mergeCell ref="AH31:AI31"/>
    <mergeCell ref="AD31:AE31"/>
    <mergeCell ref="AD32:AE32"/>
    <mergeCell ref="K31:R31"/>
    <mergeCell ref="C4:E4"/>
    <mergeCell ref="M6:O6"/>
    <mergeCell ref="AD26:AE26"/>
    <mergeCell ref="K17:R17"/>
    <mergeCell ref="K18:R18"/>
    <mergeCell ref="K16:R16"/>
    <mergeCell ref="C26:D26"/>
    <mergeCell ref="G26:H26"/>
    <mergeCell ref="AD18:AE18"/>
    <mergeCell ref="K24:R24"/>
    <mergeCell ref="AH18:AI18"/>
    <mergeCell ref="AD25:AE25"/>
    <mergeCell ref="AH24:AI24"/>
    <mergeCell ref="AD23:AE23"/>
    <mergeCell ref="AH20:AI20"/>
    <mergeCell ref="AH19:AI19"/>
    <mergeCell ref="AD20:AE20"/>
    <mergeCell ref="AD24:AE24"/>
    <mergeCell ref="AD21:AE21"/>
    <mergeCell ref="AH21:AI21"/>
    <mergeCell ref="AH26:AI26"/>
    <mergeCell ref="AD22:AE22"/>
    <mergeCell ref="AH22:AI22"/>
    <mergeCell ref="K23:R23"/>
    <mergeCell ref="K25:R25"/>
    <mergeCell ref="K22:R22"/>
    <mergeCell ref="C25:D25"/>
    <mergeCell ref="C23:D23"/>
    <mergeCell ref="G23:H23"/>
    <mergeCell ref="C24:D24"/>
    <mergeCell ref="G24:H24"/>
    <mergeCell ref="G25:H25"/>
    <mergeCell ref="AL34:AM34"/>
    <mergeCell ref="AK2:AM2"/>
    <mergeCell ref="AH25:AI25"/>
    <mergeCell ref="AH23:AI23"/>
    <mergeCell ref="AH16:AI16"/>
    <mergeCell ref="AH27:AI27"/>
    <mergeCell ref="AK12:AL13"/>
    <mergeCell ref="AM12:AN13"/>
    <mergeCell ref="AC4:AM4"/>
    <mergeCell ref="AC6:AM6"/>
  </mergeCells>
  <conditionalFormatting sqref="H6:K6 M6:O6">
    <cfRule type="cellIs" priority="1" dxfId="0" operator="equal" stopIfTrue="1">
      <formula>""</formula>
    </cfRule>
  </conditionalFormatting>
  <conditionalFormatting sqref="K34:R34 U34 Y34 AA34">
    <cfRule type="cellIs" priority="2" dxfId="1" operator="equal" stopIfTrue="1">
      <formula>""</formula>
    </cfRule>
  </conditionalFormatting>
  <dataValidations count="4">
    <dataValidation allowBlank="1" showInputMessage="1" showErrorMessage="1" imeMode="hiragana" sqref="K34:R34 Y34 AA34"/>
    <dataValidation allowBlank="1" showInputMessage="1" showErrorMessage="1" imeMode="off" sqref="U34"/>
    <dataValidation allowBlank="1" showInputMessage="1" showErrorMessage="1" promptTitle="郵便番号" prompt="３桁の番号&#10;入力すると&#10;色が消えます" imeMode="off" sqref="H6:K6"/>
    <dataValidation allowBlank="1" showInputMessage="1" showErrorMessage="1" promptTitle="郵便番号" prompt="４桁の番号&#10;入力すると&#10;色が消えます" imeMode="off" sqref="M6:O6"/>
  </dataValidations>
  <printOptions horizontalCentered="1" verticalCentered="1"/>
  <pageMargins left="0.1968503937007874" right="0.1968503937007874" top="0.3937007874015748" bottom="0.3937007874015748" header="0.5118110236220472" footer="0.5118110236220472"/>
  <pageSetup blackAndWhite="1"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11"/>
  </sheetPr>
  <dimension ref="B2:Y88"/>
  <sheetViews>
    <sheetView zoomScalePageLayoutView="0" workbookViewId="0" topLeftCell="A1">
      <selection activeCell="L10" sqref="L10"/>
    </sheetView>
  </sheetViews>
  <sheetFormatPr defaultColWidth="9.00390625" defaultRowHeight="13.5"/>
  <cols>
    <col min="1" max="1" width="1.12109375" style="91" customWidth="1"/>
    <col min="2" max="2" width="1.625" style="91" customWidth="1"/>
    <col min="3" max="3" width="8.375" style="91" customWidth="1"/>
    <col min="4" max="4" width="2.875" style="91" customWidth="1"/>
    <col min="5" max="5" width="3.125" style="92" customWidth="1"/>
    <col min="6" max="8" width="3.125" style="91" customWidth="1"/>
    <col min="9" max="9" width="12.375" style="91" customWidth="1"/>
    <col min="10" max="10" width="3.375" style="91" customWidth="1"/>
    <col min="11" max="13" width="3.125" style="91" customWidth="1"/>
    <col min="14" max="14" width="8.75390625" style="91" customWidth="1"/>
    <col min="15" max="15" width="10.75390625" style="91" customWidth="1"/>
    <col min="16" max="20" width="3.125" style="91" customWidth="1"/>
    <col min="21" max="21" width="12.375" style="91" customWidth="1"/>
    <col min="22" max="24" width="3.125" style="91" customWidth="1"/>
    <col min="25" max="25" width="12.00390625" style="91" customWidth="1"/>
    <col min="26" max="26" width="2.00390625" style="91" customWidth="1"/>
    <col min="27" max="31" width="9.50390625" style="91" customWidth="1"/>
    <col min="32" max="16384" width="9.00390625" style="91" customWidth="1"/>
  </cols>
  <sheetData>
    <row r="1" ht="9" customHeight="1"/>
    <row r="2" spans="2:21" ht="18" customHeight="1">
      <c r="B2" s="93" t="s">
        <v>161</v>
      </c>
      <c r="D2" s="424" t="str">
        <f>'メンバー表'!G4</f>
        <v>神奈川県立関東総合高等学校</v>
      </c>
      <c r="E2" s="424"/>
      <c r="F2" s="424"/>
      <c r="G2" s="424"/>
      <c r="H2" s="424"/>
      <c r="I2" s="424"/>
      <c r="J2" s="424"/>
      <c r="K2" s="424"/>
      <c r="L2" s="424"/>
      <c r="M2" s="424"/>
      <c r="N2" s="70"/>
      <c r="O2" s="70"/>
      <c r="U2" s="93" t="s">
        <v>23</v>
      </c>
    </row>
    <row r="3" spans="2:17" ht="6" customHeight="1">
      <c r="B3" s="93"/>
      <c r="D3" s="70"/>
      <c r="E3" s="94"/>
      <c r="F3" s="70"/>
      <c r="G3" s="70"/>
      <c r="H3" s="70"/>
      <c r="I3" s="70"/>
      <c r="J3" s="70"/>
      <c r="K3" s="70"/>
      <c r="L3" s="70"/>
      <c r="M3" s="70"/>
      <c r="N3" s="70"/>
      <c r="O3" s="70"/>
      <c r="P3" s="70"/>
      <c r="Q3" s="70"/>
    </row>
    <row r="4" ht="33" customHeight="1">
      <c r="K4" s="95" t="s">
        <v>163</v>
      </c>
    </row>
    <row r="5" ht="6" customHeight="1"/>
    <row r="6" spans="3:25" ht="18.75">
      <c r="C6" s="93" t="s">
        <v>164</v>
      </c>
      <c r="D6" s="423" t="str">
        <f>IF('選手資格証明書'!CG72="","",'選手資格証明書'!BL72&amp;'選手資格証明書'!BJ72&amp;'選手資格証明書'!BX72&amp;'選手資格証明書'!BV72&amp;'選手資格証明書'!CG72)</f>
        <v>045（744）7788</v>
      </c>
      <c r="E6" s="423"/>
      <c r="F6" s="423"/>
      <c r="G6" s="423"/>
      <c r="H6" s="423"/>
      <c r="I6" s="423"/>
      <c r="J6" s="94"/>
      <c r="L6" s="94"/>
      <c r="M6" s="70"/>
      <c r="N6" s="70"/>
      <c r="O6" s="70"/>
      <c r="P6" s="70"/>
      <c r="U6" s="70"/>
      <c r="V6" s="96"/>
      <c r="W6" s="425">
        <f>'メンバー表'!AK2</f>
        <v>200</v>
      </c>
      <c r="X6" s="425"/>
      <c r="Y6" s="425"/>
    </row>
    <row r="7" ht="4.5" customHeight="1"/>
    <row r="8" spans="2:25" ht="6" customHeight="1">
      <c r="B8" s="97"/>
      <c r="C8" s="98"/>
      <c r="D8" s="98"/>
      <c r="E8" s="99"/>
      <c r="F8" s="98"/>
      <c r="G8" s="98"/>
      <c r="H8" s="98"/>
      <c r="I8" s="98"/>
      <c r="J8" s="98"/>
      <c r="K8" s="98"/>
      <c r="L8" s="98"/>
      <c r="M8" s="98"/>
      <c r="N8" s="98"/>
      <c r="O8" s="98"/>
      <c r="P8" s="98"/>
      <c r="Q8" s="98"/>
      <c r="R8" s="98"/>
      <c r="S8" s="98"/>
      <c r="T8" s="98"/>
      <c r="U8" s="98"/>
      <c r="V8" s="98"/>
      <c r="W8" s="98"/>
      <c r="X8" s="98"/>
      <c r="Y8" s="83"/>
    </row>
    <row r="9" spans="2:25" ht="15" customHeight="1">
      <c r="B9" s="100"/>
      <c r="C9" s="101" t="s">
        <v>154</v>
      </c>
      <c r="D9" s="70"/>
      <c r="E9" s="94"/>
      <c r="F9" s="70"/>
      <c r="G9" s="70"/>
      <c r="H9" s="73"/>
      <c r="I9" s="70"/>
      <c r="J9" s="176">
        <v>6</v>
      </c>
      <c r="K9" s="70" t="s">
        <v>71</v>
      </c>
      <c r="L9" s="176">
        <v>1</v>
      </c>
      <c r="M9" s="70" t="s">
        <v>298</v>
      </c>
      <c r="N9" s="70"/>
      <c r="O9" s="70"/>
      <c r="P9" s="70"/>
      <c r="Q9" s="70"/>
      <c r="R9" s="70"/>
      <c r="S9" s="70"/>
      <c r="T9" s="70"/>
      <c r="U9" s="70"/>
      <c r="V9" s="70"/>
      <c r="W9" s="70"/>
      <c r="X9" s="70"/>
      <c r="Y9" s="102"/>
    </row>
    <row r="10" spans="2:25" ht="15" customHeight="1">
      <c r="B10" s="100"/>
      <c r="C10" s="100" t="s">
        <v>561</v>
      </c>
      <c r="D10" s="94"/>
      <c r="E10" s="70"/>
      <c r="F10" s="70"/>
      <c r="G10" s="70"/>
      <c r="H10" s="70"/>
      <c r="I10" s="70"/>
      <c r="J10" s="70"/>
      <c r="K10" s="70"/>
      <c r="L10" s="70"/>
      <c r="M10" s="70"/>
      <c r="N10" s="70"/>
      <c r="O10" s="100" t="s">
        <v>581</v>
      </c>
      <c r="P10" s="94"/>
      <c r="Q10" s="70"/>
      <c r="R10" s="70"/>
      <c r="S10" s="70"/>
      <c r="T10" s="70"/>
      <c r="U10" s="70"/>
      <c r="V10" s="70"/>
      <c r="W10" s="70"/>
      <c r="X10" s="70"/>
      <c r="Y10" s="102"/>
    </row>
    <row r="11" spans="2:25" ht="15" customHeight="1">
      <c r="B11" s="100"/>
      <c r="C11" s="100"/>
      <c r="D11" s="70"/>
      <c r="E11" s="426" t="s">
        <v>562</v>
      </c>
      <c r="F11" s="426"/>
      <c r="G11" s="426"/>
      <c r="H11" s="70"/>
      <c r="I11" s="94" t="s">
        <v>565</v>
      </c>
      <c r="J11" s="70"/>
      <c r="K11" s="103"/>
      <c r="L11" s="70"/>
      <c r="M11" s="103"/>
      <c r="N11" s="104"/>
      <c r="O11" s="100"/>
      <c r="P11" s="70"/>
      <c r="Q11" s="426" t="s">
        <v>562</v>
      </c>
      <c r="R11" s="426"/>
      <c r="S11" s="426"/>
      <c r="T11" s="94"/>
      <c r="U11" s="94" t="s">
        <v>565</v>
      </c>
      <c r="V11" s="70"/>
      <c r="W11" s="103"/>
      <c r="X11" s="70"/>
      <c r="Y11" s="177"/>
    </row>
    <row r="12" spans="2:25" ht="15" customHeight="1">
      <c r="B12" s="100"/>
      <c r="C12" s="100" t="s">
        <v>564</v>
      </c>
      <c r="D12" s="70"/>
      <c r="E12" s="94">
        <v>3</v>
      </c>
      <c r="F12" s="70" t="s">
        <v>563</v>
      </c>
      <c r="G12" s="94">
        <v>2</v>
      </c>
      <c r="H12" s="70"/>
      <c r="I12" s="175" t="s">
        <v>567</v>
      </c>
      <c r="J12" s="70" t="s">
        <v>18</v>
      </c>
      <c r="K12" s="94"/>
      <c r="L12" s="70" t="s">
        <v>566</v>
      </c>
      <c r="M12" s="94"/>
      <c r="N12" s="86"/>
      <c r="O12" s="100" t="s">
        <v>564</v>
      </c>
      <c r="P12" s="70"/>
      <c r="Q12" s="94">
        <v>0</v>
      </c>
      <c r="R12" s="70" t="s">
        <v>563</v>
      </c>
      <c r="S12" s="94">
        <v>1</v>
      </c>
      <c r="T12" s="94"/>
      <c r="U12" s="175" t="s">
        <v>583</v>
      </c>
      <c r="V12" s="70" t="s">
        <v>18</v>
      </c>
      <c r="W12" s="94"/>
      <c r="X12" s="70" t="s">
        <v>566</v>
      </c>
      <c r="Y12" s="178"/>
    </row>
    <row r="13" spans="2:25" ht="15" customHeight="1">
      <c r="B13" s="100"/>
      <c r="C13" s="100"/>
      <c r="D13" s="94"/>
      <c r="E13" s="94">
        <v>11</v>
      </c>
      <c r="F13" s="70" t="s">
        <v>563</v>
      </c>
      <c r="G13" s="94">
        <v>1</v>
      </c>
      <c r="H13" s="70"/>
      <c r="I13" s="175" t="s">
        <v>568</v>
      </c>
      <c r="J13" s="70" t="s">
        <v>18</v>
      </c>
      <c r="K13" s="94">
        <v>6</v>
      </c>
      <c r="L13" s="70" t="s">
        <v>566</v>
      </c>
      <c r="M13" s="94"/>
      <c r="N13" s="70"/>
      <c r="O13" s="100"/>
      <c r="P13" s="94"/>
      <c r="Q13" s="94">
        <v>3</v>
      </c>
      <c r="R13" s="70" t="s">
        <v>563</v>
      </c>
      <c r="S13" s="94">
        <v>2</v>
      </c>
      <c r="T13" s="94"/>
      <c r="U13" s="175" t="s">
        <v>584</v>
      </c>
      <c r="V13" s="70" t="s">
        <v>18</v>
      </c>
      <c r="W13" s="94"/>
      <c r="X13" s="70" t="s">
        <v>566</v>
      </c>
      <c r="Y13" s="178"/>
    </row>
    <row r="14" spans="2:25" ht="15" customHeight="1">
      <c r="B14" s="100"/>
      <c r="C14" s="100"/>
      <c r="D14" s="70"/>
      <c r="E14" s="94">
        <v>4</v>
      </c>
      <c r="F14" s="70" t="s">
        <v>563</v>
      </c>
      <c r="G14" s="94">
        <v>2</v>
      </c>
      <c r="H14" s="70"/>
      <c r="I14" s="175" t="s">
        <v>569</v>
      </c>
      <c r="J14" s="70" t="s">
        <v>18</v>
      </c>
      <c r="K14" s="94"/>
      <c r="L14" s="70" t="s">
        <v>566</v>
      </c>
      <c r="M14" s="94"/>
      <c r="N14" s="104"/>
      <c r="O14" s="100"/>
      <c r="P14" s="70"/>
      <c r="Q14" s="94">
        <v>2</v>
      </c>
      <c r="R14" s="70" t="s">
        <v>563</v>
      </c>
      <c r="S14" s="94">
        <v>2</v>
      </c>
      <c r="T14" s="94"/>
      <c r="U14" s="175" t="s">
        <v>585</v>
      </c>
      <c r="V14" s="70" t="s">
        <v>18</v>
      </c>
      <c r="W14" s="70" t="s">
        <v>586</v>
      </c>
      <c r="X14" s="70"/>
      <c r="Y14" s="178"/>
    </row>
    <row r="15" spans="2:25" ht="15" customHeight="1">
      <c r="B15" s="100"/>
      <c r="C15" s="100"/>
      <c r="D15" s="70"/>
      <c r="E15" s="94"/>
      <c r="F15" s="94"/>
      <c r="G15" s="94"/>
      <c r="H15" s="94"/>
      <c r="I15" s="86"/>
      <c r="J15" s="94"/>
      <c r="K15" s="94"/>
      <c r="L15" s="94"/>
      <c r="M15" s="94"/>
      <c r="N15" s="86"/>
      <c r="O15" s="100"/>
      <c r="P15" s="70"/>
      <c r="Q15" s="94"/>
      <c r="R15" s="94"/>
      <c r="S15" s="94"/>
      <c r="T15" s="94"/>
      <c r="U15" s="86"/>
      <c r="V15" s="94"/>
      <c r="W15" s="94"/>
      <c r="X15" s="94"/>
      <c r="Y15" s="178"/>
    </row>
    <row r="16" spans="2:25" ht="15" customHeight="1">
      <c r="B16" s="100"/>
      <c r="C16" s="100" t="s">
        <v>570</v>
      </c>
      <c r="D16" s="70"/>
      <c r="E16" s="94"/>
      <c r="F16" s="70"/>
      <c r="G16" s="94"/>
      <c r="H16" s="70"/>
      <c r="I16" s="86"/>
      <c r="J16" s="104"/>
      <c r="K16" s="70"/>
      <c r="L16" s="94"/>
      <c r="M16" s="70"/>
      <c r="N16" s="86"/>
      <c r="O16" s="100" t="s">
        <v>582</v>
      </c>
      <c r="P16" s="70"/>
      <c r="Q16" s="94"/>
      <c r="R16" s="70"/>
      <c r="S16" s="94"/>
      <c r="T16" s="94"/>
      <c r="U16" s="86"/>
      <c r="V16" s="104"/>
      <c r="W16" s="70"/>
      <c r="X16" s="94"/>
      <c r="Y16" s="102"/>
    </row>
    <row r="17" spans="2:25" ht="15" customHeight="1">
      <c r="B17" s="100"/>
      <c r="C17" s="100"/>
      <c r="D17" s="70"/>
      <c r="E17" s="426" t="s">
        <v>562</v>
      </c>
      <c r="F17" s="426"/>
      <c r="G17" s="426"/>
      <c r="H17" s="70"/>
      <c r="I17" s="94" t="s">
        <v>565</v>
      </c>
      <c r="J17" s="70"/>
      <c r="K17" s="103"/>
      <c r="L17" s="70"/>
      <c r="M17" s="70"/>
      <c r="N17" s="86"/>
      <c r="O17" s="100"/>
      <c r="P17" s="70"/>
      <c r="Q17" s="426" t="s">
        <v>562</v>
      </c>
      <c r="R17" s="426"/>
      <c r="S17" s="426"/>
      <c r="T17" s="94"/>
      <c r="U17" s="94" t="s">
        <v>565</v>
      </c>
      <c r="V17" s="70"/>
      <c r="W17" s="103"/>
      <c r="X17" s="70"/>
      <c r="Y17" s="102"/>
    </row>
    <row r="18" spans="2:25" ht="15" customHeight="1">
      <c r="B18" s="100"/>
      <c r="C18" s="100" t="s">
        <v>571</v>
      </c>
      <c r="D18" s="70"/>
      <c r="E18" s="94"/>
      <c r="F18" s="70" t="s">
        <v>563</v>
      </c>
      <c r="G18" s="94"/>
      <c r="H18" s="70"/>
      <c r="I18" s="175"/>
      <c r="J18" s="70" t="s">
        <v>18</v>
      </c>
      <c r="K18" s="94"/>
      <c r="L18" s="70" t="s">
        <v>566</v>
      </c>
      <c r="M18" s="70"/>
      <c r="N18" s="70"/>
      <c r="O18" s="100" t="s">
        <v>571</v>
      </c>
      <c r="P18" s="70"/>
      <c r="Q18" s="94">
        <v>4</v>
      </c>
      <c r="R18" s="70" t="s">
        <v>563</v>
      </c>
      <c r="S18" s="94">
        <v>1</v>
      </c>
      <c r="T18" s="94"/>
      <c r="U18" s="175" t="s">
        <v>587</v>
      </c>
      <c r="V18" s="70" t="s">
        <v>18</v>
      </c>
      <c r="W18" s="94"/>
      <c r="X18" s="70" t="s">
        <v>566</v>
      </c>
      <c r="Y18" s="102"/>
    </row>
    <row r="19" spans="2:25" ht="15" customHeight="1">
      <c r="B19" s="100"/>
      <c r="C19" s="100" t="s">
        <v>572</v>
      </c>
      <c r="D19" s="94"/>
      <c r="E19" s="94">
        <v>3</v>
      </c>
      <c r="F19" s="70" t="s">
        <v>563</v>
      </c>
      <c r="G19" s="94">
        <v>2</v>
      </c>
      <c r="H19" s="70"/>
      <c r="I19" s="175" t="s">
        <v>573</v>
      </c>
      <c r="J19" s="70" t="s">
        <v>18</v>
      </c>
      <c r="K19" s="70" t="s">
        <v>574</v>
      </c>
      <c r="L19" s="70"/>
      <c r="M19" s="103"/>
      <c r="N19" s="104"/>
      <c r="O19" s="100" t="s">
        <v>572</v>
      </c>
      <c r="P19" s="94"/>
      <c r="Q19" s="94">
        <v>0</v>
      </c>
      <c r="R19" s="70" t="s">
        <v>563</v>
      </c>
      <c r="S19" s="94">
        <v>5</v>
      </c>
      <c r="T19" s="94"/>
      <c r="U19" s="175" t="s">
        <v>588</v>
      </c>
      <c r="V19" s="70" t="s">
        <v>18</v>
      </c>
      <c r="W19" s="94"/>
      <c r="X19" s="70" t="s">
        <v>566</v>
      </c>
      <c r="Y19" s="177"/>
    </row>
    <row r="20" spans="2:25" ht="12" customHeight="1">
      <c r="B20" s="100"/>
      <c r="C20" s="100" t="s">
        <v>575</v>
      </c>
      <c r="D20" s="70"/>
      <c r="E20" s="94">
        <v>1</v>
      </c>
      <c r="F20" s="70" t="s">
        <v>563</v>
      </c>
      <c r="G20" s="94">
        <v>5</v>
      </c>
      <c r="H20" s="70"/>
      <c r="I20" s="175" t="s">
        <v>576</v>
      </c>
      <c r="J20" s="70" t="s">
        <v>18</v>
      </c>
      <c r="K20" s="94"/>
      <c r="L20" s="70" t="s">
        <v>566</v>
      </c>
      <c r="M20" s="94"/>
      <c r="N20" s="86"/>
      <c r="O20" s="100" t="s">
        <v>575</v>
      </c>
      <c r="P20" s="70"/>
      <c r="Q20" s="94"/>
      <c r="R20" s="70" t="s">
        <v>563</v>
      </c>
      <c r="S20" s="94"/>
      <c r="T20" s="94"/>
      <c r="U20" s="175"/>
      <c r="V20" s="70" t="s">
        <v>18</v>
      </c>
      <c r="W20" s="94"/>
      <c r="X20" s="70" t="s">
        <v>566</v>
      </c>
      <c r="Y20" s="178"/>
    </row>
    <row r="21" spans="2:25" ht="12" customHeight="1">
      <c r="B21" s="100"/>
      <c r="C21" s="100" t="s">
        <v>577</v>
      </c>
      <c r="D21" s="70"/>
      <c r="E21" s="94"/>
      <c r="F21" s="70" t="s">
        <v>563</v>
      </c>
      <c r="G21" s="94"/>
      <c r="H21" s="70"/>
      <c r="I21" s="175"/>
      <c r="J21" s="70" t="s">
        <v>18</v>
      </c>
      <c r="K21" s="94"/>
      <c r="L21" s="70" t="s">
        <v>566</v>
      </c>
      <c r="M21" s="94"/>
      <c r="N21" s="86"/>
      <c r="O21" s="100" t="s">
        <v>577</v>
      </c>
      <c r="P21" s="70"/>
      <c r="Q21" s="94"/>
      <c r="R21" s="70" t="s">
        <v>563</v>
      </c>
      <c r="S21" s="94"/>
      <c r="T21" s="94"/>
      <c r="U21" s="175"/>
      <c r="V21" s="70" t="s">
        <v>18</v>
      </c>
      <c r="W21" s="94"/>
      <c r="X21" s="70" t="s">
        <v>566</v>
      </c>
      <c r="Y21" s="178"/>
    </row>
    <row r="22" spans="2:25" ht="12" customHeight="1">
      <c r="B22" s="100"/>
      <c r="C22" s="100" t="s">
        <v>578</v>
      </c>
      <c r="D22" s="70"/>
      <c r="E22" s="94"/>
      <c r="F22" s="70" t="s">
        <v>563</v>
      </c>
      <c r="G22" s="94"/>
      <c r="H22" s="70"/>
      <c r="I22" s="175"/>
      <c r="J22" s="70" t="s">
        <v>18</v>
      </c>
      <c r="K22" s="94"/>
      <c r="L22" s="70" t="s">
        <v>566</v>
      </c>
      <c r="M22" s="94"/>
      <c r="N22" s="86"/>
      <c r="O22" s="100" t="s">
        <v>578</v>
      </c>
      <c r="P22" s="70"/>
      <c r="Q22" s="94"/>
      <c r="R22" s="70" t="s">
        <v>563</v>
      </c>
      <c r="S22" s="94"/>
      <c r="T22" s="94"/>
      <c r="U22" s="175"/>
      <c r="V22" s="70" t="s">
        <v>18</v>
      </c>
      <c r="W22" s="94"/>
      <c r="X22" s="70" t="s">
        <v>566</v>
      </c>
      <c r="Y22" s="178"/>
    </row>
    <row r="23" spans="2:25" ht="12" customHeight="1">
      <c r="B23" s="100"/>
      <c r="C23" s="100" t="s">
        <v>579</v>
      </c>
      <c r="D23" s="70"/>
      <c r="E23" s="94"/>
      <c r="F23" s="70" t="s">
        <v>563</v>
      </c>
      <c r="G23" s="94"/>
      <c r="H23" s="70"/>
      <c r="I23" s="175"/>
      <c r="J23" s="70" t="s">
        <v>18</v>
      </c>
      <c r="K23" s="94"/>
      <c r="L23" s="70" t="s">
        <v>566</v>
      </c>
      <c r="M23" s="94"/>
      <c r="N23" s="86"/>
      <c r="O23" s="100" t="s">
        <v>579</v>
      </c>
      <c r="P23" s="70"/>
      <c r="Q23" s="94"/>
      <c r="R23" s="70" t="s">
        <v>563</v>
      </c>
      <c r="S23" s="94"/>
      <c r="T23" s="94"/>
      <c r="U23" s="175"/>
      <c r="V23" s="70" t="s">
        <v>18</v>
      </c>
      <c r="W23" s="94"/>
      <c r="X23" s="70" t="s">
        <v>566</v>
      </c>
      <c r="Y23" s="178"/>
    </row>
    <row r="24" spans="2:25" ht="12" customHeight="1">
      <c r="B24" s="100"/>
      <c r="C24" s="100" t="s">
        <v>580</v>
      </c>
      <c r="D24" s="70"/>
      <c r="E24" s="94"/>
      <c r="F24" s="70" t="s">
        <v>563</v>
      </c>
      <c r="G24" s="94"/>
      <c r="H24" s="70"/>
      <c r="I24" s="175"/>
      <c r="J24" s="70" t="s">
        <v>18</v>
      </c>
      <c r="K24" s="94"/>
      <c r="L24" s="70" t="s">
        <v>566</v>
      </c>
      <c r="M24" s="94"/>
      <c r="N24" s="86"/>
      <c r="O24" s="100" t="s">
        <v>580</v>
      </c>
      <c r="P24" s="70"/>
      <c r="Q24" s="94"/>
      <c r="R24" s="70" t="s">
        <v>563</v>
      </c>
      <c r="S24" s="94"/>
      <c r="T24" s="94"/>
      <c r="U24" s="175"/>
      <c r="V24" s="70" t="s">
        <v>18</v>
      </c>
      <c r="W24" s="94"/>
      <c r="X24" s="70" t="s">
        <v>566</v>
      </c>
      <c r="Y24" s="178"/>
    </row>
    <row r="25" spans="2:25" ht="12" customHeight="1">
      <c r="B25" s="100"/>
      <c r="C25" s="100"/>
      <c r="D25" s="70"/>
      <c r="E25" s="84"/>
      <c r="F25" s="94"/>
      <c r="G25" s="94"/>
      <c r="H25" s="94"/>
      <c r="I25" s="86"/>
      <c r="J25" s="84"/>
      <c r="K25" s="94"/>
      <c r="L25" s="94"/>
      <c r="M25" s="94"/>
      <c r="N25" s="86"/>
      <c r="O25" s="173"/>
      <c r="P25" s="70"/>
      <c r="Q25" s="94"/>
      <c r="R25" s="94"/>
      <c r="S25" s="94"/>
      <c r="T25" s="94"/>
      <c r="U25" s="86"/>
      <c r="V25" s="94"/>
      <c r="W25" s="94"/>
      <c r="X25" s="94"/>
      <c r="Y25" s="179"/>
    </row>
    <row r="26" spans="2:25" ht="12" customHeight="1">
      <c r="B26" s="100"/>
      <c r="C26" s="168"/>
      <c r="D26" s="169"/>
      <c r="E26" s="170"/>
      <c r="F26" s="171"/>
      <c r="G26" s="171"/>
      <c r="H26" s="171"/>
      <c r="I26" s="172"/>
      <c r="J26" s="170"/>
      <c r="K26" s="171"/>
      <c r="L26" s="171"/>
      <c r="M26" s="171"/>
      <c r="N26" s="172"/>
      <c r="O26" s="174"/>
      <c r="P26" s="169"/>
      <c r="Q26" s="171"/>
      <c r="R26" s="171"/>
      <c r="S26" s="171"/>
      <c r="T26" s="171"/>
      <c r="U26" s="172"/>
      <c r="V26" s="171"/>
      <c r="W26" s="171"/>
      <c r="X26" s="171"/>
      <c r="Y26" s="180"/>
    </row>
    <row r="27" spans="2:25" ht="12" customHeight="1">
      <c r="B27" s="100"/>
      <c r="C27" s="100" t="s">
        <v>589</v>
      </c>
      <c r="D27" s="70"/>
      <c r="E27" s="84"/>
      <c r="F27" s="105"/>
      <c r="G27" s="94"/>
      <c r="H27" s="94"/>
      <c r="I27" s="86"/>
      <c r="J27" s="84"/>
      <c r="K27" s="94"/>
      <c r="L27" s="94"/>
      <c r="M27" s="94"/>
      <c r="N27" s="86"/>
      <c r="O27" s="86"/>
      <c r="P27" s="70"/>
      <c r="Q27" s="94"/>
      <c r="R27" s="94"/>
      <c r="S27" s="94"/>
      <c r="T27" s="94"/>
      <c r="U27" s="86"/>
      <c r="V27" s="94"/>
      <c r="W27" s="94"/>
      <c r="X27" s="94"/>
      <c r="Y27" s="179"/>
    </row>
    <row r="28" spans="2:25" ht="12" customHeight="1">
      <c r="B28" s="100"/>
      <c r="C28" s="100"/>
      <c r="D28" s="70"/>
      <c r="E28" s="84"/>
      <c r="F28" s="105"/>
      <c r="G28" s="94"/>
      <c r="H28" s="94"/>
      <c r="I28" s="86"/>
      <c r="J28" s="84"/>
      <c r="K28" s="94"/>
      <c r="L28" s="94"/>
      <c r="M28" s="94"/>
      <c r="N28" s="86"/>
      <c r="O28" s="86"/>
      <c r="P28" s="70"/>
      <c r="Q28" s="94"/>
      <c r="R28" s="94"/>
      <c r="S28" s="94"/>
      <c r="T28" s="94"/>
      <c r="U28" s="86"/>
      <c r="V28" s="94"/>
      <c r="W28" s="94"/>
      <c r="X28" s="94"/>
      <c r="Y28" s="179"/>
    </row>
    <row r="29" spans="2:25" ht="12" customHeight="1">
      <c r="B29" s="100"/>
      <c r="C29" s="100"/>
      <c r="D29" s="70"/>
      <c r="E29" s="84"/>
      <c r="F29" s="105"/>
      <c r="G29" s="94"/>
      <c r="H29" s="94"/>
      <c r="I29" s="86"/>
      <c r="J29" s="84"/>
      <c r="K29" s="94"/>
      <c r="L29" s="94"/>
      <c r="M29" s="94"/>
      <c r="N29" s="86"/>
      <c r="O29" s="86"/>
      <c r="P29" s="70"/>
      <c r="Q29" s="94"/>
      <c r="R29" s="94"/>
      <c r="S29" s="94"/>
      <c r="T29" s="94"/>
      <c r="U29" s="86"/>
      <c r="V29" s="94"/>
      <c r="W29" s="94"/>
      <c r="X29" s="94"/>
      <c r="Y29" s="179"/>
    </row>
    <row r="30" spans="2:25" ht="12" customHeight="1">
      <c r="B30" s="100"/>
      <c r="C30" s="100"/>
      <c r="D30" s="70"/>
      <c r="E30" s="84"/>
      <c r="F30" s="105"/>
      <c r="G30" s="94"/>
      <c r="H30" s="94"/>
      <c r="I30" s="86"/>
      <c r="J30" s="84"/>
      <c r="K30" s="94"/>
      <c r="L30" s="94"/>
      <c r="M30" s="94"/>
      <c r="N30" s="86"/>
      <c r="O30" s="86"/>
      <c r="P30" s="70"/>
      <c r="Q30" s="94"/>
      <c r="R30" s="94"/>
      <c r="S30" s="94"/>
      <c r="T30" s="94"/>
      <c r="U30" s="86"/>
      <c r="V30" s="94"/>
      <c r="W30" s="94"/>
      <c r="X30" s="94"/>
      <c r="Y30" s="179"/>
    </row>
    <row r="31" spans="2:25" ht="12.75" customHeight="1">
      <c r="B31" s="100"/>
      <c r="C31" s="100"/>
      <c r="D31" s="70"/>
      <c r="E31" s="84"/>
      <c r="F31" s="105"/>
      <c r="G31" s="94"/>
      <c r="H31" s="94"/>
      <c r="I31" s="86"/>
      <c r="J31" s="84"/>
      <c r="K31" s="94"/>
      <c r="L31" s="94"/>
      <c r="M31" s="94"/>
      <c r="N31" s="86"/>
      <c r="O31" s="86"/>
      <c r="P31" s="70"/>
      <c r="Q31" s="70"/>
      <c r="R31" s="70"/>
      <c r="S31" s="70"/>
      <c r="T31" s="70"/>
      <c r="U31" s="70"/>
      <c r="V31" s="70"/>
      <c r="W31" s="94"/>
      <c r="X31" s="101"/>
      <c r="Y31" s="178"/>
    </row>
    <row r="32" spans="2:25" ht="12.75" customHeight="1">
      <c r="B32" s="100"/>
      <c r="C32" s="100"/>
      <c r="D32" s="70"/>
      <c r="E32" s="84"/>
      <c r="F32" s="84"/>
      <c r="G32" s="84"/>
      <c r="H32" s="84"/>
      <c r="I32" s="105"/>
      <c r="J32" s="105"/>
      <c r="K32" s="70"/>
      <c r="L32" s="70"/>
      <c r="M32" s="70"/>
      <c r="N32" s="73" t="s">
        <v>590</v>
      </c>
      <c r="O32" s="70" t="s">
        <v>593</v>
      </c>
      <c r="P32" s="70"/>
      <c r="Q32" s="94" t="s">
        <v>591</v>
      </c>
      <c r="R32" s="105"/>
      <c r="S32" s="94" t="s">
        <v>592</v>
      </c>
      <c r="T32" s="94"/>
      <c r="U32" s="70" t="s">
        <v>594</v>
      </c>
      <c r="V32" s="70"/>
      <c r="W32" s="70"/>
      <c r="X32" s="70"/>
      <c r="Y32" s="102"/>
    </row>
    <row r="33" spans="2:25" ht="3" customHeight="1">
      <c r="B33" s="100"/>
      <c r="C33" s="77"/>
      <c r="D33" s="96"/>
      <c r="E33" s="89"/>
      <c r="F33" s="96"/>
      <c r="G33" s="96"/>
      <c r="H33" s="96"/>
      <c r="I33" s="96"/>
      <c r="J33" s="96"/>
      <c r="K33" s="96"/>
      <c r="L33" s="96"/>
      <c r="M33" s="96"/>
      <c r="N33" s="96"/>
      <c r="O33" s="96"/>
      <c r="P33" s="96"/>
      <c r="Q33" s="96"/>
      <c r="R33" s="96"/>
      <c r="S33" s="96"/>
      <c r="T33" s="96"/>
      <c r="U33" s="96"/>
      <c r="V33" s="96"/>
      <c r="W33" s="96"/>
      <c r="X33" s="96"/>
      <c r="Y33" s="81"/>
    </row>
    <row r="34" spans="2:25" ht="3" customHeight="1">
      <c r="B34" s="97"/>
      <c r="C34" s="100"/>
      <c r="D34" s="70"/>
      <c r="E34" s="94"/>
      <c r="F34" s="70"/>
      <c r="G34" s="70"/>
      <c r="H34" s="70"/>
      <c r="I34" s="70"/>
      <c r="J34" s="70"/>
      <c r="K34" s="70"/>
      <c r="L34" s="70"/>
      <c r="M34" s="70"/>
      <c r="N34" s="70"/>
      <c r="O34" s="70"/>
      <c r="P34" s="70"/>
      <c r="Q34" s="70"/>
      <c r="R34" s="70"/>
      <c r="S34" s="70"/>
      <c r="T34" s="70"/>
      <c r="U34" s="70"/>
      <c r="V34" s="70"/>
      <c r="W34" s="70"/>
      <c r="X34" s="70"/>
      <c r="Y34" s="102"/>
    </row>
    <row r="35" spans="2:25" ht="15" customHeight="1">
      <c r="B35" s="100"/>
      <c r="C35" s="113" t="s">
        <v>155</v>
      </c>
      <c r="D35" s="70"/>
      <c r="E35" s="94"/>
      <c r="F35" s="70"/>
      <c r="G35" s="70"/>
      <c r="H35" s="70"/>
      <c r="I35" s="70"/>
      <c r="J35" s="70"/>
      <c r="K35" s="70"/>
      <c r="L35" s="70"/>
      <c r="M35" s="70"/>
      <c r="N35" s="70"/>
      <c r="O35" s="70"/>
      <c r="P35" s="70"/>
      <c r="Q35" s="70"/>
      <c r="R35" s="70"/>
      <c r="S35" s="70"/>
      <c r="T35" s="70"/>
      <c r="U35" s="70"/>
      <c r="V35" s="70"/>
      <c r="W35" s="70"/>
      <c r="X35" s="70"/>
      <c r="Y35" s="102"/>
    </row>
    <row r="36" spans="2:25" ht="3" customHeight="1">
      <c r="B36" s="100"/>
      <c r="C36" s="100"/>
      <c r="D36" s="70"/>
      <c r="E36" s="94"/>
      <c r="F36" s="70"/>
      <c r="G36" s="70"/>
      <c r="H36" s="70"/>
      <c r="I36" s="70"/>
      <c r="J36" s="70"/>
      <c r="K36" s="70"/>
      <c r="L36" s="70"/>
      <c r="M36" s="70"/>
      <c r="N36" s="70"/>
      <c r="O36" s="70"/>
      <c r="P36" s="70"/>
      <c r="Q36" s="70"/>
      <c r="R36" s="70"/>
      <c r="S36" s="70"/>
      <c r="T36" s="70"/>
      <c r="U36" s="70"/>
      <c r="V36" s="70"/>
      <c r="W36" s="70"/>
      <c r="X36" s="70"/>
      <c r="Y36" s="102"/>
    </row>
    <row r="37" spans="2:25" ht="15" customHeight="1">
      <c r="B37" s="100"/>
      <c r="C37" s="181" t="s">
        <v>595</v>
      </c>
      <c r="D37" s="70"/>
      <c r="E37" s="70"/>
      <c r="F37" s="70"/>
      <c r="G37" s="70"/>
      <c r="H37" s="70"/>
      <c r="I37" s="70"/>
      <c r="J37" s="70"/>
      <c r="K37" s="70"/>
      <c r="L37" s="70"/>
      <c r="M37" s="70"/>
      <c r="N37" s="84"/>
      <c r="O37" s="84"/>
      <c r="P37" s="84"/>
      <c r="Q37" s="84"/>
      <c r="R37" s="84"/>
      <c r="S37" s="84"/>
      <c r="T37" s="84"/>
      <c r="U37" s="84"/>
      <c r="V37" s="84"/>
      <c r="W37" s="84"/>
      <c r="X37" s="84"/>
      <c r="Y37" s="106"/>
    </row>
    <row r="38" spans="2:25" ht="15" customHeight="1">
      <c r="B38" s="100"/>
      <c r="C38" s="420" t="s">
        <v>549</v>
      </c>
      <c r="D38" s="421"/>
      <c r="E38" s="421"/>
      <c r="F38" s="421"/>
      <c r="G38" s="421"/>
      <c r="H38" s="421"/>
      <c r="I38" s="421"/>
      <c r="J38" s="421"/>
      <c r="K38" s="421"/>
      <c r="L38" s="421"/>
      <c r="M38" s="421"/>
      <c r="N38" s="421"/>
      <c r="O38" s="421"/>
      <c r="P38" s="421"/>
      <c r="Q38" s="421"/>
      <c r="R38" s="421"/>
      <c r="S38" s="421"/>
      <c r="T38" s="421"/>
      <c r="U38" s="421"/>
      <c r="V38" s="421"/>
      <c r="W38" s="421"/>
      <c r="X38" s="421"/>
      <c r="Y38" s="422"/>
    </row>
    <row r="39" spans="2:25" ht="15" customHeight="1">
      <c r="B39" s="100"/>
      <c r="C39" s="420"/>
      <c r="D39" s="421"/>
      <c r="E39" s="421"/>
      <c r="F39" s="421"/>
      <c r="G39" s="421"/>
      <c r="H39" s="421"/>
      <c r="I39" s="421"/>
      <c r="J39" s="421"/>
      <c r="K39" s="421"/>
      <c r="L39" s="421"/>
      <c r="M39" s="421"/>
      <c r="N39" s="421"/>
      <c r="O39" s="421"/>
      <c r="P39" s="421"/>
      <c r="Q39" s="421"/>
      <c r="R39" s="421"/>
      <c r="S39" s="421"/>
      <c r="T39" s="421"/>
      <c r="U39" s="421"/>
      <c r="V39" s="421"/>
      <c r="W39" s="421"/>
      <c r="X39" s="421"/>
      <c r="Y39" s="422"/>
    </row>
    <row r="40" spans="2:25" ht="15" customHeight="1">
      <c r="B40" s="100"/>
      <c r="C40" s="420"/>
      <c r="D40" s="421"/>
      <c r="E40" s="421"/>
      <c r="F40" s="421"/>
      <c r="G40" s="421"/>
      <c r="H40" s="421"/>
      <c r="I40" s="421"/>
      <c r="J40" s="421"/>
      <c r="K40" s="421"/>
      <c r="L40" s="421"/>
      <c r="M40" s="421"/>
      <c r="N40" s="421"/>
      <c r="O40" s="421"/>
      <c r="P40" s="421"/>
      <c r="Q40" s="421"/>
      <c r="R40" s="421"/>
      <c r="S40" s="421"/>
      <c r="T40" s="421"/>
      <c r="U40" s="421"/>
      <c r="V40" s="421"/>
      <c r="W40" s="421"/>
      <c r="X40" s="421"/>
      <c r="Y40" s="422"/>
    </row>
    <row r="41" spans="2:25" ht="3" customHeight="1">
      <c r="B41" s="100"/>
      <c r="C41" s="100"/>
      <c r="D41" s="70"/>
      <c r="E41" s="94"/>
      <c r="F41" s="70"/>
      <c r="G41" s="70"/>
      <c r="H41" s="70"/>
      <c r="I41" s="70"/>
      <c r="J41" s="70"/>
      <c r="K41" s="70"/>
      <c r="L41" s="70"/>
      <c r="M41" s="70"/>
      <c r="N41" s="70"/>
      <c r="O41" s="70"/>
      <c r="P41" s="70"/>
      <c r="Q41" s="70"/>
      <c r="R41" s="70"/>
      <c r="S41" s="70"/>
      <c r="T41" s="70"/>
      <c r="U41" s="70"/>
      <c r="V41" s="70"/>
      <c r="W41" s="70"/>
      <c r="X41" s="70"/>
      <c r="Y41" s="102"/>
    </row>
    <row r="42" spans="2:25" ht="15" customHeight="1">
      <c r="B42" s="100"/>
      <c r="C42" s="100" t="s">
        <v>596</v>
      </c>
      <c r="D42" s="70"/>
      <c r="E42" s="70"/>
      <c r="F42" s="70"/>
      <c r="G42" s="70"/>
      <c r="H42" s="70"/>
      <c r="I42" s="70"/>
      <c r="J42" s="70"/>
      <c r="K42" s="70"/>
      <c r="L42" s="70"/>
      <c r="M42" s="70"/>
      <c r="N42" s="84"/>
      <c r="O42" s="84"/>
      <c r="P42" s="84"/>
      <c r="Q42" s="84"/>
      <c r="R42" s="84"/>
      <c r="S42" s="84"/>
      <c r="T42" s="84"/>
      <c r="U42" s="84"/>
      <c r="V42" s="84"/>
      <c r="W42" s="84"/>
      <c r="X42" s="84"/>
      <c r="Y42" s="106"/>
    </row>
    <row r="43" spans="2:25" ht="15" customHeight="1">
      <c r="B43" s="100"/>
      <c r="C43" s="420" t="s">
        <v>550</v>
      </c>
      <c r="D43" s="421"/>
      <c r="E43" s="421"/>
      <c r="F43" s="421"/>
      <c r="G43" s="421"/>
      <c r="H43" s="421"/>
      <c r="I43" s="421"/>
      <c r="J43" s="421"/>
      <c r="K43" s="421"/>
      <c r="L43" s="421"/>
      <c r="M43" s="421"/>
      <c r="N43" s="421"/>
      <c r="O43" s="421"/>
      <c r="P43" s="421"/>
      <c r="Q43" s="421"/>
      <c r="R43" s="421"/>
      <c r="S43" s="421"/>
      <c r="T43" s="421"/>
      <c r="U43" s="421"/>
      <c r="V43" s="421"/>
      <c r="W43" s="421"/>
      <c r="X43" s="421"/>
      <c r="Y43" s="422"/>
    </row>
    <row r="44" spans="2:25" ht="15" customHeight="1">
      <c r="B44" s="100"/>
      <c r="C44" s="420"/>
      <c r="D44" s="421"/>
      <c r="E44" s="421"/>
      <c r="F44" s="421"/>
      <c r="G44" s="421"/>
      <c r="H44" s="421"/>
      <c r="I44" s="421"/>
      <c r="J44" s="421"/>
      <c r="K44" s="421"/>
      <c r="L44" s="421"/>
      <c r="M44" s="421"/>
      <c r="N44" s="421"/>
      <c r="O44" s="421"/>
      <c r="P44" s="421"/>
      <c r="Q44" s="421"/>
      <c r="R44" s="421"/>
      <c r="S44" s="421"/>
      <c r="T44" s="421"/>
      <c r="U44" s="421"/>
      <c r="V44" s="421"/>
      <c r="W44" s="421"/>
      <c r="X44" s="421"/>
      <c r="Y44" s="422"/>
    </row>
    <row r="45" spans="2:25" ht="15" customHeight="1">
      <c r="B45" s="100"/>
      <c r="C45" s="420"/>
      <c r="D45" s="421"/>
      <c r="E45" s="421"/>
      <c r="F45" s="421"/>
      <c r="G45" s="421"/>
      <c r="H45" s="421"/>
      <c r="I45" s="421"/>
      <c r="J45" s="421"/>
      <c r="K45" s="421"/>
      <c r="L45" s="421"/>
      <c r="M45" s="421"/>
      <c r="N45" s="421"/>
      <c r="O45" s="421"/>
      <c r="P45" s="421"/>
      <c r="Q45" s="421"/>
      <c r="R45" s="421"/>
      <c r="S45" s="421"/>
      <c r="T45" s="421"/>
      <c r="U45" s="421"/>
      <c r="V45" s="421"/>
      <c r="W45" s="421"/>
      <c r="X45" s="421"/>
      <c r="Y45" s="422"/>
    </row>
    <row r="46" spans="2:25" ht="3" customHeight="1">
      <c r="B46" s="100"/>
      <c r="C46" s="100"/>
      <c r="D46" s="70"/>
      <c r="E46" s="94"/>
      <c r="F46" s="70"/>
      <c r="G46" s="70"/>
      <c r="H46" s="70"/>
      <c r="I46" s="70"/>
      <c r="J46" s="70"/>
      <c r="K46" s="70"/>
      <c r="L46" s="70"/>
      <c r="M46" s="70"/>
      <c r="N46" s="70"/>
      <c r="O46" s="70"/>
      <c r="P46" s="70"/>
      <c r="Q46" s="70"/>
      <c r="R46" s="70"/>
      <c r="S46" s="70"/>
      <c r="T46" s="70"/>
      <c r="U46" s="70"/>
      <c r="V46" s="70"/>
      <c r="W46" s="70"/>
      <c r="X46" s="70"/>
      <c r="Y46" s="102"/>
    </row>
    <row r="47" spans="2:25" ht="15" customHeight="1">
      <c r="B47" s="100"/>
      <c r="C47" s="100" t="s">
        <v>597</v>
      </c>
      <c r="D47" s="70"/>
      <c r="E47" s="70"/>
      <c r="F47" s="70"/>
      <c r="G47" s="70"/>
      <c r="H47" s="70"/>
      <c r="I47" s="70"/>
      <c r="J47" s="70"/>
      <c r="K47" s="70"/>
      <c r="L47" s="70"/>
      <c r="M47" s="70"/>
      <c r="N47" s="84"/>
      <c r="O47" s="84"/>
      <c r="P47" s="84"/>
      <c r="Q47" s="84"/>
      <c r="R47" s="84"/>
      <c r="S47" s="84"/>
      <c r="T47" s="84"/>
      <c r="U47" s="84"/>
      <c r="V47" s="84"/>
      <c r="W47" s="84"/>
      <c r="X47" s="84"/>
      <c r="Y47" s="106"/>
    </row>
    <row r="48" spans="2:25" ht="15" customHeight="1">
      <c r="B48" s="100"/>
      <c r="C48" s="420" t="s">
        <v>551</v>
      </c>
      <c r="D48" s="421"/>
      <c r="E48" s="421"/>
      <c r="F48" s="421"/>
      <c r="G48" s="421"/>
      <c r="H48" s="421"/>
      <c r="I48" s="421"/>
      <c r="J48" s="421"/>
      <c r="K48" s="421"/>
      <c r="L48" s="421"/>
      <c r="M48" s="421"/>
      <c r="N48" s="421"/>
      <c r="O48" s="421"/>
      <c r="P48" s="421"/>
      <c r="Q48" s="421"/>
      <c r="R48" s="421"/>
      <c r="S48" s="421"/>
      <c r="T48" s="421"/>
      <c r="U48" s="421"/>
      <c r="V48" s="421"/>
      <c r="W48" s="421"/>
      <c r="X48" s="421"/>
      <c r="Y48" s="422"/>
    </row>
    <row r="49" spans="2:25" ht="15" customHeight="1">
      <c r="B49" s="100"/>
      <c r="C49" s="420"/>
      <c r="D49" s="421"/>
      <c r="E49" s="421"/>
      <c r="F49" s="421"/>
      <c r="G49" s="421"/>
      <c r="H49" s="421"/>
      <c r="I49" s="421"/>
      <c r="J49" s="421"/>
      <c r="K49" s="421"/>
      <c r="L49" s="421"/>
      <c r="M49" s="421"/>
      <c r="N49" s="421"/>
      <c r="O49" s="421"/>
      <c r="P49" s="421"/>
      <c r="Q49" s="421"/>
      <c r="R49" s="421"/>
      <c r="S49" s="421"/>
      <c r="T49" s="421"/>
      <c r="U49" s="421"/>
      <c r="V49" s="421"/>
      <c r="W49" s="421"/>
      <c r="X49" s="421"/>
      <c r="Y49" s="422"/>
    </row>
    <row r="50" spans="2:25" ht="15" customHeight="1">
      <c r="B50" s="100"/>
      <c r="C50" s="420"/>
      <c r="D50" s="421"/>
      <c r="E50" s="421"/>
      <c r="F50" s="421"/>
      <c r="G50" s="421"/>
      <c r="H50" s="421"/>
      <c r="I50" s="421"/>
      <c r="J50" s="421"/>
      <c r="K50" s="421"/>
      <c r="L50" s="421"/>
      <c r="M50" s="421"/>
      <c r="N50" s="421"/>
      <c r="O50" s="421"/>
      <c r="P50" s="421"/>
      <c r="Q50" s="421"/>
      <c r="R50" s="421"/>
      <c r="S50" s="421"/>
      <c r="T50" s="421"/>
      <c r="U50" s="421"/>
      <c r="V50" s="421"/>
      <c r="W50" s="421"/>
      <c r="X50" s="421"/>
      <c r="Y50" s="422"/>
    </row>
    <row r="51" spans="2:25" ht="3" customHeight="1">
      <c r="B51" s="77"/>
      <c r="C51" s="77"/>
      <c r="D51" s="96"/>
      <c r="E51" s="89"/>
      <c r="F51" s="96"/>
      <c r="G51" s="96"/>
      <c r="H51" s="96"/>
      <c r="I51" s="96"/>
      <c r="J51" s="96"/>
      <c r="K51" s="96"/>
      <c r="L51" s="96"/>
      <c r="M51" s="96"/>
      <c r="N51" s="96"/>
      <c r="O51" s="96"/>
      <c r="P51" s="96"/>
      <c r="Q51" s="96"/>
      <c r="R51" s="96"/>
      <c r="S51" s="96"/>
      <c r="T51" s="96"/>
      <c r="U51" s="96"/>
      <c r="V51" s="96"/>
      <c r="W51" s="96"/>
      <c r="X51" s="96"/>
      <c r="Y51" s="81"/>
    </row>
    <row r="52" spans="2:25" ht="3" customHeight="1">
      <c r="B52" s="97"/>
      <c r="C52" s="97"/>
      <c r="D52" s="70"/>
      <c r="E52" s="94"/>
      <c r="F52" s="70"/>
      <c r="G52" s="70"/>
      <c r="H52" s="70"/>
      <c r="I52" s="70"/>
      <c r="J52" s="70"/>
      <c r="K52" s="70"/>
      <c r="L52" s="70"/>
      <c r="M52" s="70"/>
      <c r="N52" s="70"/>
      <c r="O52" s="70"/>
      <c r="P52" s="70"/>
      <c r="Q52" s="70"/>
      <c r="R52" s="70"/>
      <c r="S52" s="70"/>
      <c r="T52" s="70"/>
      <c r="U52" s="70"/>
      <c r="V52" s="70"/>
      <c r="W52" s="70"/>
      <c r="X52" s="70"/>
      <c r="Y52" s="102"/>
    </row>
    <row r="53" spans="2:25" ht="15" customHeight="1">
      <c r="B53" s="100"/>
      <c r="C53" s="113" t="s">
        <v>156</v>
      </c>
      <c r="D53" s="70"/>
      <c r="E53" s="94"/>
      <c r="F53" s="70"/>
      <c r="G53" s="70"/>
      <c r="H53" s="70"/>
      <c r="I53" s="70"/>
      <c r="J53" s="70"/>
      <c r="K53" s="70"/>
      <c r="L53" s="70"/>
      <c r="M53" s="70"/>
      <c r="N53" s="70"/>
      <c r="O53" s="70"/>
      <c r="P53" s="70"/>
      <c r="Q53" s="70"/>
      <c r="R53" s="70"/>
      <c r="S53" s="70"/>
      <c r="T53" s="70"/>
      <c r="U53" s="70"/>
      <c r="V53" s="70"/>
      <c r="W53" s="70"/>
      <c r="X53" s="70"/>
      <c r="Y53" s="102"/>
    </row>
    <row r="54" spans="2:25" ht="3" customHeight="1">
      <c r="B54" s="100"/>
      <c r="C54" s="100"/>
      <c r="D54" s="70"/>
      <c r="E54" s="94"/>
      <c r="F54" s="70"/>
      <c r="G54" s="70"/>
      <c r="H54" s="70"/>
      <c r="I54" s="70"/>
      <c r="J54" s="70"/>
      <c r="K54" s="70"/>
      <c r="L54" s="70"/>
      <c r="M54" s="70"/>
      <c r="N54" s="70"/>
      <c r="O54" s="70"/>
      <c r="P54" s="70"/>
      <c r="Q54" s="70"/>
      <c r="R54" s="70"/>
      <c r="S54" s="70"/>
      <c r="T54" s="70"/>
      <c r="U54" s="70"/>
      <c r="V54" s="70"/>
      <c r="W54" s="70"/>
      <c r="X54" s="70"/>
      <c r="Y54" s="102"/>
    </row>
    <row r="55" spans="2:25" ht="15" customHeight="1">
      <c r="B55" s="100"/>
      <c r="C55" s="100" t="s">
        <v>598</v>
      </c>
      <c r="D55" s="70"/>
      <c r="E55" s="94"/>
      <c r="F55" s="70"/>
      <c r="G55" s="70"/>
      <c r="H55" s="70"/>
      <c r="I55" s="70"/>
      <c r="J55" s="70"/>
      <c r="K55" s="70"/>
      <c r="L55" s="70"/>
      <c r="M55" s="70"/>
      <c r="N55" s="84"/>
      <c r="O55" s="84"/>
      <c r="P55" s="84"/>
      <c r="Q55" s="84"/>
      <c r="R55" s="84"/>
      <c r="S55" s="84"/>
      <c r="T55" s="84"/>
      <c r="U55" s="84"/>
      <c r="V55" s="84"/>
      <c r="W55" s="84"/>
      <c r="X55" s="84"/>
      <c r="Y55" s="106"/>
    </row>
    <row r="56" spans="2:25" ht="15" customHeight="1">
      <c r="B56" s="100"/>
      <c r="C56" s="420" t="s">
        <v>552</v>
      </c>
      <c r="D56" s="421"/>
      <c r="E56" s="421"/>
      <c r="F56" s="421"/>
      <c r="G56" s="421"/>
      <c r="H56" s="421"/>
      <c r="I56" s="421"/>
      <c r="J56" s="421"/>
      <c r="K56" s="421"/>
      <c r="L56" s="421"/>
      <c r="M56" s="421"/>
      <c r="N56" s="421"/>
      <c r="O56" s="421"/>
      <c r="P56" s="421"/>
      <c r="Q56" s="421"/>
      <c r="R56" s="421"/>
      <c r="S56" s="421"/>
      <c r="T56" s="421"/>
      <c r="U56" s="421"/>
      <c r="V56" s="421"/>
      <c r="W56" s="421"/>
      <c r="X56" s="421"/>
      <c r="Y56" s="422"/>
    </row>
    <row r="57" spans="2:25" ht="15" customHeight="1">
      <c r="B57" s="100"/>
      <c r="C57" s="420"/>
      <c r="D57" s="421"/>
      <c r="E57" s="421"/>
      <c r="F57" s="421"/>
      <c r="G57" s="421"/>
      <c r="H57" s="421"/>
      <c r="I57" s="421"/>
      <c r="J57" s="421"/>
      <c r="K57" s="421"/>
      <c r="L57" s="421"/>
      <c r="M57" s="421"/>
      <c r="N57" s="421"/>
      <c r="O57" s="421"/>
      <c r="P57" s="421"/>
      <c r="Q57" s="421"/>
      <c r="R57" s="421"/>
      <c r="S57" s="421"/>
      <c r="T57" s="421"/>
      <c r="U57" s="421"/>
      <c r="V57" s="421"/>
      <c r="W57" s="421"/>
      <c r="X57" s="421"/>
      <c r="Y57" s="422"/>
    </row>
    <row r="58" spans="2:25" ht="12.75">
      <c r="B58" s="100"/>
      <c r="C58" s="420"/>
      <c r="D58" s="421"/>
      <c r="E58" s="421"/>
      <c r="F58" s="421"/>
      <c r="G58" s="421"/>
      <c r="H58" s="421"/>
      <c r="I58" s="421"/>
      <c r="J58" s="421"/>
      <c r="K58" s="421"/>
      <c r="L58" s="421"/>
      <c r="M58" s="421"/>
      <c r="N58" s="421"/>
      <c r="O58" s="421"/>
      <c r="P58" s="421"/>
      <c r="Q58" s="421"/>
      <c r="R58" s="421"/>
      <c r="S58" s="421"/>
      <c r="T58" s="421"/>
      <c r="U58" s="421"/>
      <c r="V58" s="421"/>
      <c r="W58" s="421"/>
      <c r="X58" s="421"/>
      <c r="Y58" s="422"/>
    </row>
    <row r="59" spans="2:25" ht="3" customHeight="1">
      <c r="B59" s="100"/>
      <c r="C59" s="100"/>
      <c r="D59" s="70"/>
      <c r="E59" s="94"/>
      <c r="F59" s="70"/>
      <c r="G59" s="70"/>
      <c r="H59" s="70"/>
      <c r="I59" s="70"/>
      <c r="J59" s="70"/>
      <c r="K59" s="70"/>
      <c r="L59" s="70"/>
      <c r="M59" s="70"/>
      <c r="N59" s="70"/>
      <c r="O59" s="70"/>
      <c r="P59" s="70"/>
      <c r="Q59" s="70"/>
      <c r="R59" s="70"/>
      <c r="S59" s="70"/>
      <c r="T59" s="70"/>
      <c r="U59" s="70"/>
      <c r="V59" s="70"/>
      <c r="W59" s="70"/>
      <c r="X59" s="70"/>
      <c r="Y59" s="102"/>
    </row>
    <row r="60" spans="2:25" ht="15" customHeight="1">
      <c r="B60" s="100"/>
      <c r="C60" s="100" t="s">
        <v>599</v>
      </c>
      <c r="D60" s="70"/>
      <c r="E60" s="94"/>
      <c r="F60" s="70"/>
      <c r="G60" s="70"/>
      <c r="H60" s="70"/>
      <c r="I60" s="70"/>
      <c r="J60" s="70"/>
      <c r="K60" s="70"/>
      <c r="L60" s="70"/>
      <c r="M60" s="70"/>
      <c r="N60" s="84"/>
      <c r="O60" s="84"/>
      <c r="P60" s="84"/>
      <c r="Q60" s="84"/>
      <c r="R60" s="84"/>
      <c r="S60" s="84"/>
      <c r="T60" s="84"/>
      <c r="U60" s="84"/>
      <c r="V60" s="84"/>
      <c r="W60" s="84"/>
      <c r="X60" s="84"/>
      <c r="Y60" s="106"/>
    </row>
    <row r="61" spans="2:25" ht="15" customHeight="1">
      <c r="B61" s="100"/>
      <c r="C61" s="420" t="s">
        <v>553</v>
      </c>
      <c r="D61" s="421"/>
      <c r="E61" s="421"/>
      <c r="F61" s="421"/>
      <c r="G61" s="421"/>
      <c r="H61" s="421"/>
      <c r="I61" s="421"/>
      <c r="J61" s="421"/>
      <c r="K61" s="421"/>
      <c r="L61" s="421"/>
      <c r="M61" s="421"/>
      <c r="N61" s="421"/>
      <c r="O61" s="421"/>
      <c r="P61" s="421"/>
      <c r="Q61" s="421"/>
      <c r="R61" s="421"/>
      <c r="S61" s="421"/>
      <c r="T61" s="421"/>
      <c r="U61" s="421"/>
      <c r="V61" s="421"/>
      <c r="W61" s="421"/>
      <c r="X61" s="421"/>
      <c r="Y61" s="422"/>
    </row>
    <row r="62" spans="2:25" ht="15" customHeight="1">
      <c r="B62" s="100"/>
      <c r="C62" s="420"/>
      <c r="D62" s="421"/>
      <c r="E62" s="421"/>
      <c r="F62" s="421"/>
      <c r="G62" s="421"/>
      <c r="H62" s="421"/>
      <c r="I62" s="421"/>
      <c r="J62" s="421"/>
      <c r="K62" s="421"/>
      <c r="L62" s="421"/>
      <c r="M62" s="421"/>
      <c r="N62" s="421"/>
      <c r="O62" s="421"/>
      <c r="P62" s="421"/>
      <c r="Q62" s="421"/>
      <c r="R62" s="421"/>
      <c r="S62" s="421"/>
      <c r="T62" s="421"/>
      <c r="U62" s="421"/>
      <c r="V62" s="421"/>
      <c r="W62" s="421"/>
      <c r="X62" s="421"/>
      <c r="Y62" s="422"/>
    </row>
    <row r="63" spans="2:25" ht="12.75">
      <c r="B63" s="100"/>
      <c r="C63" s="420"/>
      <c r="D63" s="421"/>
      <c r="E63" s="421"/>
      <c r="F63" s="421"/>
      <c r="G63" s="421"/>
      <c r="H63" s="421"/>
      <c r="I63" s="421"/>
      <c r="J63" s="421"/>
      <c r="K63" s="421"/>
      <c r="L63" s="421"/>
      <c r="M63" s="421"/>
      <c r="N63" s="421"/>
      <c r="O63" s="421"/>
      <c r="P63" s="421"/>
      <c r="Q63" s="421"/>
      <c r="R63" s="421"/>
      <c r="S63" s="421"/>
      <c r="T63" s="421"/>
      <c r="U63" s="421"/>
      <c r="V63" s="421"/>
      <c r="W63" s="421"/>
      <c r="X63" s="421"/>
      <c r="Y63" s="422"/>
    </row>
    <row r="64" spans="2:25" ht="3" customHeight="1">
      <c r="B64" s="100"/>
      <c r="C64" s="100"/>
      <c r="D64" s="70"/>
      <c r="E64" s="94"/>
      <c r="F64" s="70"/>
      <c r="G64" s="70"/>
      <c r="H64" s="70"/>
      <c r="I64" s="70"/>
      <c r="J64" s="70"/>
      <c r="K64" s="70"/>
      <c r="L64" s="70"/>
      <c r="M64" s="70"/>
      <c r="N64" s="70"/>
      <c r="O64" s="70"/>
      <c r="P64" s="70"/>
      <c r="Q64" s="70"/>
      <c r="R64" s="70"/>
      <c r="S64" s="70"/>
      <c r="T64" s="70"/>
      <c r="U64" s="70"/>
      <c r="V64" s="70"/>
      <c r="W64" s="70"/>
      <c r="X64" s="70"/>
      <c r="Y64" s="102"/>
    </row>
    <row r="65" spans="2:25" ht="15" customHeight="1">
      <c r="B65" s="100"/>
      <c r="C65" s="100" t="s">
        <v>597</v>
      </c>
      <c r="D65" s="70"/>
      <c r="E65" s="94"/>
      <c r="F65" s="70"/>
      <c r="G65" s="70"/>
      <c r="H65" s="70"/>
      <c r="I65" s="70"/>
      <c r="J65" s="70"/>
      <c r="K65" s="70"/>
      <c r="L65" s="70"/>
      <c r="M65" s="70"/>
      <c r="N65" s="84"/>
      <c r="O65" s="84"/>
      <c r="P65" s="84"/>
      <c r="Q65" s="84"/>
      <c r="R65" s="84"/>
      <c r="S65" s="84"/>
      <c r="T65" s="84"/>
      <c r="U65" s="84"/>
      <c r="V65" s="84"/>
      <c r="W65" s="84"/>
      <c r="X65" s="84"/>
      <c r="Y65" s="106"/>
    </row>
    <row r="66" spans="2:25" ht="15" customHeight="1">
      <c r="B66" s="100"/>
      <c r="C66" s="420" t="s">
        <v>554</v>
      </c>
      <c r="D66" s="421"/>
      <c r="E66" s="421"/>
      <c r="F66" s="421"/>
      <c r="G66" s="421"/>
      <c r="H66" s="421"/>
      <c r="I66" s="421"/>
      <c r="J66" s="421"/>
      <c r="K66" s="421"/>
      <c r="L66" s="421"/>
      <c r="M66" s="421"/>
      <c r="N66" s="421"/>
      <c r="O66" s="421"/>
      <c r="P66" s="421"/>
      <c r="Q66" s="421"/>
      <c r="R66" s="421"/>
      <c r="S66" s="421"/>
      <c r="T66" s="421"/>
      <c r="U66" s="421"/>
      <c r="V66" s="421"/>
      <c r="W66" s="421"/>
      <c r="X66" s="421"/>
      <c r="Y66" s="422"/>
    </row>
    <row r="67" spans="2:25" ht="15" customHeight="1">
      <c r="B67" s="100"/>
      <c r="C67" s="420"/>
      <c r="D67" s="421"/>
      <c r="E67" s="421"/>
      <c r="F67" s="421"/>
      <c r="G67" s="421"/>
      <c r="H67" s="421"/>
      <c r="I67" s="421"/>
      <c r="J67" s="421"/>
      <c r="K67" s="421"/>
      <c r="L67" s="421"/>
      <c r="M67" s="421"/>
      <c r="N67" s="421"/>
      <c r="O67" s="421"/>
      <c r="P67" s="421"/>
      <c r="Q67" s="421"/>
      <c r="R67" s="421"/>
      <c r="S67" s="421"/>
      <c r="T67" s="421"/>
      <c r="U67" s="421"/>
      <c r="V67" s="421"/>
      <c r="W67" s="421"/>
      <c r="X67" s="421"/>
      <c r="Y67" s="422"/>
    </row>
    <row r="68" spans="2:25" ht="15" customHeight="1">
      <c r="B68" s="100"/>
      <c r="C68" s="420"/>
      <c r="D68" s="421"/>
      <c r="E68" s="421"/>
      <c r="F68" s="421"/>
      <c r="G68" s="421"/>
      <c r="H68" s="421"/>
      <c r="I68" s="421"/>
      <c r="J68" s="421"/>
      <c r="K68" s="421"/>
      <c r="L68" s="421"/>
      <c r="M68" s="421"/>
      <c r="N68" s="421"/>
      <c r="O68" s="421"/>
      <c r="P68" s="421"/>
      <c r="Q68" s="421"/>
      <c r="R68" s="421"/>
      <c r="S68" s="421"/>
      <c r="T68" s="421"/>
      <c r="U68" s="421"/>
      <c r="V68" s="421"/>
      <c r="W68" s="421"/>
      <c r="X68" s="421"/>
      <c r="Y68" s="422"/>
    </row>
    <row r="69" spans="2:25" ht="3" customHeight="1">
      <c r="B69" s="77"/>
      <c r="C69" s="77"/>
      <c r="D69" s="96"/>
      <c r="E69" s="89"/>
      <c r="F69" s="96"/>
      <c r="G69" s="96"/>
      <c r="H69" s="96"/>
      <c r="I69" s="96"/>
      <c r="J69" s="96"/>
      <c r="K69" s="96"/>
      <c r="L69" s="96"/>
      <c r="M69" s="96"/>
      <c r="N69" s="96"/>
      <c r="O69" s="96"/>
      <c r="P69" s="96"/>
      <c r="Q69" s="96"/>
      <c r="R69" s="96"/>
      <c r="S69" s="96"/>
      <c r="T69" s="96"/>
      <c r="U69" s="96"/>
      <c r="V69" s="96"/>
      <c r="W69" s="96"/>
      <c r="X69" s="96"/>
      <c r="Y69" s="81"/>
    </row>
    <row r="70" spans="2:25" ht="3" customHeight="1">
      <c r="B70" s="100"/>
      <c r="C70" s="100"/>
      <c r="D70" s="70"/>
      <c r="E70" s="94"/>
      <c r="F70" s="70"/>
      <c r="G70" s="70"/>
      <c r="H70" s="70"/>
      <c r="I70" s="70"/>
      <c r="J70" s="70"/>
      <c r="K70" s="70"/>
      <c r="L70" s="70"/>
      <c r="M70" s="70"/>
      <c r="N70" s="70"/>
      <c r="O70" s="70"/>
      <c r="P70" s="70"/>
      <c r="Q70" s="70"/>
      <c r="R70" s="70"/>
      <c r="S70" s="70"/>
      <c r="T70" s="70"/>
      <c r="U70" s="70"/>
      <c r="V70" s="70"/>
      <c r="W70" s="70"/>
      <c r="X70" s="70"/>
      <c r="Y70" s="102"/>
    </row>
    <row r="71" spans="2:25" ht="15" customHeight="1">
      <c r="B71" s="100"/>
      <c r="C71" s="113" t="s">
        <v>157</v>
      </c>
      <c r="D71" s="70"/>
      <c r="E71" s="94"/>
      <c r="F71" s="70"/>
      <c r="G71" s="70"/>
      <c r="H71" s="70"/>
      <c r="I71" s="427" t="s">
        <v>310</v>
      </c>
      <c r="J71" s="427"/>
      <c r="K71" s="427"/>
      <c r="L71" s="427"/>
      <c r="M71" s="166" t="s">
        <v>283</v>
      </c>
      <c r="N71" s="167">
        <v>301</v>
      </c>
      <c r="O71" s="167"/>
      <c r="P71" s="107" t="s">
        <v>13</v>
      </c>
      <c r="Q71" s="70"/>
      <c r="R71" s="70"/>
      <c r="S71" s="70"/>
      <c r="T71" s="70"/>
      <c r="U71" s="70"/>
      <c r="V71" s="70"/>
      <c r="W71" s="70"/>
      <c r="X71" s="70"/>
      <c r="Y71" s="102"/>
    </row>
    <row r="72" spans="2:25" ht="3" customHeight="1">
      <c r="B72" s="100"/>
      <c r="C72" s="100"/>
      <c r="D72" s="70"/>
      <c r="E72" s="94"/>
      <c r="F72" s="70"/>
      <c r="G72" s="70"/>
      <c r="H72" s="70"/>
      <c r="I72" s="70"/>
      <c r="J72" s="70"/>
      <c r="K72" s="70"/>
      <c r="L72" s="70"/>
      <c r="M72" s="70"/>
      <c r="N72" s="70"/>
      <c r="O72" s="70"/>
      <c r="P72" s="94"/>
      <c r="Q72" s="94"/>
      <c r="R72" s="94"/>
      <c r="S72" s="70"/>
      <c r="T72" s="70"/>
      <c r="U72" s="70"/>
      <c r="V72" s="70"/>
      <c r="W72" s="70"/>
      <c r="X72" s="70"/>
      <c r="Y72" s="102"/>
    </row>
    <row r="73" spans="2:25" ht="15" customHeight="1">
      <c r="B73" s="100"/>
      <c r="C73" s="100" t="s">
        <v>600</v>
      </c>
      <c r="D73" s="70"/>
      <c r="E73" s="70"/>
      <c r="F73" s="70"/>
      <c r="G73" s="70"/>
      <c r="H73" s="70"/>
      <c r="I73" s="70"/>
      <c r="J73" s="70"/>
      <c r="K73" s="70"/>
      <c r="L73" s="70"/>
      <c r="M73" s="70"/>
      <c r="N73" s="70"/>
      <c r="O73" s="70"/>
      <c r="P73" s="70"/>
      <c r="Q73" s="70"/>
      <c r="R73" s="70"/>
      <c r="S73" s="70"/>
      <c r="T73" s="70"/>
      <c r="U73" s="70"/>
      <c r="V73" s="70"/>
      <c r="W73" s="70"/>
      <c r="X73" s="70"/>
      <c r="Y73" s="102"/>
    </row>
    <row r="74" spans="2:25" ht="15" customHeight="1">
      <c r="B74" s="100"/>
      <c r="C74" s="420" t="s">
        <v>555</v>
      </c>
      <c r="D74" s="421"/>
      <c r="E74" s="421"/>
      <c r="F74" s="421"/>
      <c r="G74" s="421"/>
      <c r="H74" s="421"/>
      <c r="I74" s="421"/>
      <c r="J74" s="421"/>
      <c r="K74" s="421"/>
      <c r="L74" s="421"/>
      <c r="M74" s="421"/>
      <c r="N74" s="421"/>
      <c r="O74" s="421"/>
      <c r="P74" s="421"/>
      <c r="Q74" s="421"/>
      <c r="R74" s="421"/>
      <c r="S74" s="421"/>
      <c r="T74" s="421"/>
      <c r="U74" s="421"/>
      <c r="V74" s="421"/>
      <c r="W74" s="421"/>
      <c r="X74" s="421"/>
      <c r="Y74" s="422"/>
    </row>
    <row r="75" spans="2:25" ht="15" customHeight="1">
      <c r="B75" s="100"/>
      <c r="C75" s="420"/>
      <c r="D75" s="421"/>
      <c r="E75" s="421"/>
      <c r="F75" s="421"/>
      <c r="G75" s="421"/>
      <c r="H75" s="421"/>
      <c r="I75" s="421"/>
      <c r="J75" s="421"/>
      <c r="K75" s="421"/>
      <c r="L75" s="421"/>
      <c r="M75" s="421"/>
      <c r="N75" s="421"/>
      <c r="O75" s="421"/>
      <c r="P75" s="421"/>
      <c r="Q75" s="421"/>
      <c r="R75" s="421"/>
      <c r="S75" s="421"/>
      <c r="T75" s="421"/>
      <c r="U75" s="421"/>
      <c r="V75" s="421"/>
      <c r="W75" s="421"/>
      <c r="X75" s="421"/>
      <c r="Y75" s="422"/>
    </row>
    <row r="76" spans="2:25" ht="15" customHeight="1">
      <c r="B76" s="100"/>
      <c r="C76" s="420"/>
      <c r="D76" s="421"/>
      <c r="E76" s="421"/>
      <c r="F76" s="421"/>
      <c r="G76" s="421"/>
      <c r="H76" s="421"/>
      <c r="I76" s="421"/>
      <c r="J76" s="421"/>
      <c r="K76" s="421"/>
      <c r="L76" s="421"/>
      <c r="M76" s="421"/>
      <c r="N76" s="421"/>
      <c r="O76" s="421"/>
      <c r="P76" s="421"/>
      <c r="Q76" s="421"/>
      <c r="R76" s="421"/>
      <c r="S76" s="421"/>
      <c r="T76" s="421"/>
      <c r="U76" s="421"/>
      <c r="V76" s="421"/>
      <c r="W76" s="421"/>
      <c r="X76" s="421"/>
      <c r="Y76" s="422"/>
    </row>
    <row r="77" spans="2:25" ht="3" customHeight="1">
      <c r="B77" s="100"/>
      <c r="C77" s="100"/>
      <c r="D77" s="70"/>
      <c r="E77" s="94"/>
      <c r="F77" s="70"/>
      <c r="G77" s="70"/>
      <c r="H77" s="70"/>
      <c r="I77" s="70"/>
      <c r="J77" s="70"/>
      <c r="K77" s="70"/>
      <c r="L77" s="70"/>
      <c r="M77" s="70"/>
      <c r="N77" s="70"/>
      <c r="O77" s="70"/>
      <c r="P77" s="70"/>
      <c r="Q77" s="70"/>
      <c r="R77" s="70"/>
      <c r="S77" s="70"/>
      <c r="T77" s="70"/>
      <c r="U77" s="70"/>
      <c r="V77" s="70"/>
      <c r="W77" s="70"/>
      <c r="X77" s="70"/>
      <c r="Y77" s="102"/>
    </row>
    <row r="78" spans="2:25" ht="15" customHeight="1">
      <c r="B78" s="100"/>
      <c r="C78" s="100" t="s">
        <v>601</v>
      </c>
      <c r="D78" s="70"/>
      <c r="E78" s="94"/>
      <c r="F78" s="70"/>
      <c r="G78" s="70"/>
      <c r="H78" s="70"/>
      <c r="I78" s="70"/>
      <c r="J78" s="70"/>
      <c r="K78" s="70"/>
      <c r="L78" s="70"/>
      <c r="M78" s="70"/>
      <c r="N78" s="84"/>
      <c r="O78" s="84"/>
      <c r="P78" s="84"/>
      <c r="Q78" s="84"/>
      <c r="R78" s="84"/>
      <c r="S78" s="84"/>
      <c r="T78" s="84"/>
      <c r="U78" s="84"/>
      <c r="V78" s="84"/>
      <c r="W78" s="84"/>
      <c r="X78" s="84"/>
      <c r="Y78" s="106"/>
    </row>
    <row r="79" spans="2:25" ht="15" customHeight="1">
      <c r="B79" s="100"/>
      <c r="C79" s="420" t="s">
        <v>556</v>
      </c>
      <c r="D79" s="421"/>
      <c r="E79" s="421"/>
      <c r="F79" s="421"/>
      <c r="G79" s="421"/>
      <c r="H79" s="421"/>
      <c r="I79" s="421"/>
      <c r="J79" s="421"/>
      <c r="K79" s="421"/>
      <c r="L79" s="421"/>
      <c r="M79" s="421"/>
      <c r="N79" s="421"/>
      <c r="O79" s="421"/>
      <c r="P79" s="421"/>
      <c r="Q79" s="421"/>
      <c r="R79" s="421"/>
      <c r="S79" s="421"/>
      <c r="T79" s="421"/>
      <c r="U79" s="421"/>
      <c r="V79" s="421"/>
      <c r="W79" s="421"/>
      <c r="X79" s="421"/>
      <c r="Y79" s="422"/>
    </row>
    <row r="80" spans="2:25" ht="15" customHeight="1">
      <c r="B80" s="100"/>
      <c r="C80" s="420"/>
      <c r="D80" s="421"/>
      <c r="E80" s="421"/>
      <c r="F80" s="421"/>
      <c r="G80" s="421"/>
      <c r="H80" s="421"/>
      <c r="I80" s="421"/>
      <c r="J80" s="421"/>
      <c r="K80" s="421"/>
      <c r="L80" s="421"/>
      <c r="M80" s="421"/>
      <c r="N80" s="421"/>
      <c r="O80" s="421"/>
      <c r="P80" s="421"/>
      <c r="Q80" s="421"/>
      <c r="R80" s="421"/>
      <c r="S80" s="421"/>
      <c r="T80" s="421"/>
      <c r="U80" s="421"/>
      <c r="V80" s="421"/>
      <c r="W80" s="421"/>
      <c r="X80" s="421"/>
      <c r="Y80" s="422"/>
    </row>
    <row r="81" spans="2:25" ht="15" customHeight="1">
      <c r="B81" s="100"/>
      <c r="C81" s="420"/>
      <c r="D81" s="421"/>
      <c r="E81" s="421"/>
      <c r="F81" s="421"/>
      <c r="G81" s="421"/>
      <c r="H81" s="421"/>
      <c r="I81" s="421"/>
      <c r="J81" s="421"/>
      <c r="K81" s="421"/>
      <c r="L81" s="421"/>
      <c r="M81" s="421"/>
      <c r="N81" s="421"/>
      <c r="O81" s="421"/>
      <c r="P81" s="421"/>
      <c r="Q81" s="421"/>
      <c r="R81" s="421"/>
      <c r="S81" s="421"/>
      <c r="T81" s="421"/>
      <c r="U81" s="421"/>
      <c r="V81" s="421"/>
      <c r="W81" s="421"/>
      <c r="X81" s="421"/>
      <c r="Y81" s="422"/>
    </row>
    <row r="82" spans="2:25" ht="3" customHeight="1">
      <c r="B82" s="100"/>
      <c r="C82" s="100"/>
      <c r="D82" s="70"/>
      <c r="E82" s="94"/>
      <c r="F82" s="70"/>
      <c r="G82" s="70"/>
      <c r="H82" s="70"/>
      <c r="I82" s="70"/>
      <c r="J82" s="70"/>
      <c r="K82" s="70"/>
      <c r="L82" s="70"/>
      <c r="M82" s="70"/>
      <c r="N82" s="70"/>
      <c r="O82" s="70"/>
      <c r="P82" s="70"/>
      <c r="Q82" s="70"/>
      <c r="R82" s="70"/>
      <c r="S82" s="70"/>
      <c r="T82" s="70"/>
      <c r="U82" s="70"/>
      <c r="V82" s="70"/>
      <c r="W82" s="70"/>
      <c r="X82" s="70"/>
      <c r="Y82" s="102"/>
    </row>
    <row r="83" spans="2:25" ht="15" customHeight="1">
      <c r="B83" s="100"/>
      <c r="C83" s="100" t="s">
        <v>602</v>
      </c>
      <c r="D83" s="70"/>
      <c r="E83" s="94"/>
      <c r="F83" s="70"/>
      <c r="G83" s="70"/>
      <c r="H83" s="70"/>
      <c r="I83" s="70"/>
      <c r="J83" s="70"/>
      <c r="K83" s="70"/>
      <c r="L83" s="70"/>
      <c r="M83" s="70"/>
      <c r="N83" s="84"/>
      <c r="O83" s="84"/>
      <c r="P83" s="84"/>
      <c r="Q83" s="84"/>
      <c r="R83" s="84"/>
      <c r="S83" s="84"/>
      <c r="T83" s="84"/>
      <c r="U83" s="84"/>
      <c r="V83" s="84"/>
      <c r="W83" s="84"/>
      <c r="X83" s="84"/>
      <c r="Y83" s="106"/>
    </row>
    <row r="84" spans="2:25" ht="15" customHeight="1">
      <c r="B84" s="100"/>
      <c r="C84" s="420" t="s">
        <v>556</v>
      </c>
      <c r="D84" s="421"/>
      <c r="E84" s="421"/>
      <c r="F84" s="421"/>
      <c r="G84" s="421"/>
      <c r="H84" s="421"/>
      <c r="I84" s="421"/>
      <c r="J84" s="421"/>
      <c r="K84" s="421"/>
      <c r="L84" s="421"/>
      <c r="M84" s="421"/>
      <c r="N84" s="421"/>
      <c r="O84" s="421"/>
      <c r="P84" s="421"/>
      <c r="Q84" s="421"/>
      <c r="R84" s="421"/>
      <c r="S84" s="421"/>
      <c r="T84" s="421"/>
      <c r="U84" s="421"/>
      <c r="V84" s="421"/>
      <c r="W84" s="421"/>
      <c r="X84" s="421"/>
      <c r="Y84" s="422"/>
    </row>
    <row r="85" spans="2:25" ht="15" customHeight="1">
      <c r="B85" s="100"/>
      <c r="C85" s="420"/>
      <c r="D85" s="421"/>
      <c r="E85" s="421"/>
      <c r="F85" s="421"/>
      <c r="G85" s="421"/>
      <c r="H85" s="421"/>
      <c r="I85" s="421"/>
      <c r="J85" s="421"/>
      <c r="K85" s="421"/>
      <c r="L85" s="421"/>
      <c r="M85" s="421"/>
      <c r="N85" s="421"/>
      <c r="O85" s="421"/>
      <c r="P85" s="421"/>
      <c r="Q85" s="421"/>
      <c r="R85" s="421"/>
      <c r="S85" s="421"/>
      <c r="T85" s="421"/>
      <c r="U85" s="421"/>
      <c r="V85" s="421"/>
      <c r="W85" s="421"/>
      <c r="X85" s="421"/>
      <c r="Y85" s="422"/>
    </row>
    <row r="86" spans="2:25" ht="15" customHeight="1">
      <c r="B86" s="100"/>
      <c r="C86" s="420"/>
      <c r="D86" s="421"/>
      <c r="E86" s="421"/>
      <c r="F86" s="421"/>
      <c r="G86" s="421"/>
      <c r="H86" s="421"/>
      <c r="I86" s="421"/>
      <c r="J86" s="421"/>
      <c r="K86" s="421"/>
      <c r="L86" s="421"/>
      <c r="M86" s="421"/>
      <c r="N86" s="421"/>
      <c r="O86" s="421"/>
      <c r="P86" s="421"/>
      <c r="Q86" s="421"/>
      <c r="R86" s="421"/>
      <c r="S86" s="421"/>
      <c r="T86" s="421"/>
      <c r="U86" s="421"/>
      <c r="V86" s="421"/>
      <c r="W86" s="421"/>
      <c r="X86" s="421"/>
      <c r="Y86" s="422"/>
    </row>
    <row r="87" spans="2:25" ht="15" customHeight="1">
      <c r="B87" s="100"/>
      <c r="C87" s="100"/>
      <c r="D87" s="70"/>
      <c r="E87" s="94"/>
      <c r="F87" s="70"/>
      <c r="G87" s="70"/>
      <c r="H87" s="70"/>
      <c r="I87" s="70"/>
      <c r="J87" s="70"/>
      <c r="K87" s="70"/>
      <c r="L87" s="70"/>
      <c r="M87" s="70"/>
      <c r="N87" s="84"/>
      <c r="O87" s="84"/>
      <c r="P87" s="84"/>
      <c r="Q87" s="84"/>
      <c r="R87" s="84"/>
      <c r="S87" s="84"/>
      <c r="T87" s="84"/>
      <c r="U87" s="84"/>
      <c r="V87" s="84"/>
      <c r="W87" s="84"/>
      <c r="X87" s="84"/>
      <c r="Y87" s="106"/>
    </row>
    <row r="88" spans="2:25" ht="3" customHeight="1">
      <c r="B88" s="77"/>
      <c r="C88" s="77"/>
      <c r="D88" s="96"/>
      <c r="E88" s="89"/>
      <c r="F88" s="96"/>
      <c r="G88" s="96"/>
      <c r="H88" s="96"/>
      <c r="I88" s="96"/>
      <c r="J88" s="96"/>
      <c r="K88" s="96"/>
      <c r="L88" s="96"/>
      <c r="M88" s="96"/>
      <c r="N88" s="96"/>
      <c r="O88" s="96"/>
      <c r="P88" s="96"/>
      <c r="Q88" s="96"/>
      <c r="R88" s="96"/>
      <c r="S88" s="96"/>
      <c r="T88" s="96"/>
      <c r="U88" s="96"/>
      <c r="V88" s="96"/>
      <c r="W88" s="96"/>
      <c r="X88" s="96"/>
      <c r="Y88" s="81"/>
    </row>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sheetProtection/>
  <mergeCells count="17">
    <mergeCell ref="C74:Y76"/>
    <mergeCell ref="C79:Y81"/>
    <mergeCell ref="C84:Y86"/>
    <mergeCell ref="Q17:S17"/>
    <mergeCell ref="C38:Y40"/>
    <mergeCell ref="C43:Y45"/>
    <mergeCell ref="C48:Y50"/>
    <mergeCell ref="C56:Y58"/>
    <mergeCell ref="C61:Y63"/>
    <mergeCell ref="I71:L71"/>
    <mergeCell ref="C66:Y68"/>
    <mergeCell ref="D6:I6"/>
    <mergeCell ref="D2:M2"/>
    <mergeCell ref="W6:Y6"/>
    <mergeCell ref="E11:G11"/>
    <mergeCell ref="E17:G17"/>
    <mergeCell ref="Q11:S11"/>
  </mergeCells>
  <dataValidations count="10">
    <dataValidation allowBlank="1" showInputMessage="1" showErrorMessage="1" promptTitle="チーム打率" prompt="０．３３３の形式で" sqref="N71:O71"/>
    <dataValidation allowBlank="1" showInputMessage="1" showErrorMessage="1" promptTitle="▽エース" prompt="行の途中で改行するときは&#10;Ａｌｔキーを押しながらＥｎｔｅｒキーで" sqref="C38"/>
    <dataValidation allowBlank="1" showInputMessage="1" showErrorMessage="1" promptTitle="▽控え投手" prompt="行の途中で改行するときは&#10;Ａｌｔキーを押しながらＥｎｔｅｒキーで" sqref="C43"/>
    <dataValidation allowBlank="1" showInputMessage="1" showErrorMessage="1" promptTitle="▽投手　総括" prompt="行の途中で改行するときは&#10;Ａｌｔキーを押しながらＥｎｔｅｒキーで" sqref="C48"/>
    <dataValidation allowBlank="1" showInputMessage="1" showErrorMessage="1" promptTitle="▽守備　内野陣" prompt="行の途中で改行するときは&#10;Ａｌｔキーを押しながらＥｎｔｅｒキーで" sqref="C56"/>
    <dataValidation allowBlank="1" showInputMessage="1" showErrorMessage="1" promptTitle="▽守備　外野陣" prompt="行の途中で改行するときは&#10;Ａｌｔキーを押しながらＥｎｔｅｒキーで" sqref="C61"/>
    <dataValidation allowBlank="1" showInputMessage="1" showErrorMessage="1" promptTitle="▽守備　総括" prompt="行の途中で改行するときは&#10;Ａｌｔキーを押しながらＥｎｔｅｒキーで" sqref="C66"/>
    <dataValidation allowBlank="1" showInputMessage="1" showErrorMessage="1" promptTitle="▽打撃　特徴" prompt="行の途中で改行するときは&#10;Ａｌｔキーを押しながらＥｎｔｅｒキーで" sqref="C74"/>
    <dataValidation allowBlank="1" showInputMessage="1" showErrorMessage="1" promptTitle="▽打撃　欠点" prompt="行の途中で改行するときは&#10;Ａｌｔキーを押しながらＥｎｔｅｒキーで" sqref="C79"/>
    <dataValidation allowBlank="1" showInputMessage="1" showErrorMessage="1" promptTitle="▽打撃　課題" prompt="行の途中で改行するときは&#10;Ａｌｔキーを押しながらＥｎｔｅｒキーで" sqref="C84"/>
  </dataValidations>
  <printOptions/>
  <pageMargins left="0.3937007874015748" right="0.3937007874015748" top="0.3937007874015748" bottom="0.3937007874015748" header="0.5118110236220472" footer="0.5118110236220472"/>
  <pageSetup blackAndWhite="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tabColor indexed="11"/>
  </sheetPr>
  <dimension ref="B2:AV80"/>
  <sheetViews>
    <sheetView zoomScale="70" zoomScaleNormal="70" zoomScalePageLayoutView="0" workbookViewId="0" topLeftCell="B1">
      <selection activeCell="C3" sqref="C3"/>
    </sheetView>
  </sheetViews>
  <sheetFormatPr defaultColWidth="9.00390625" defaultRowHeight="13.5"/>
  <cols>
    <col min="1" max="1" width="1.00390625" style="93" customWidth="1"/>
    <col min="2" max="2" width="0.875" style="93" customWidth="1"/>
    <col min="3" max="3" width="3.25390625" style="93" customWidth="1"/>
    <col min="4" max="4" width="6.25390625" style="93" customWidth="1"/>
    <col min="5" max="5" width="3.50390625" style="93" customWidth="1"/>
    <col min="6" max="7" width="3.375" style="93" customWidth="1"/>
    <col min="8" max="11" width="2.625" style="93" customWidth="1"/>
    <col min="12" max="20" width="2.50390625" style="93" customWidth="1"/>
    <col min="21" max="21" width="7.125" style="93" customWidth="1"/>
    <col min="22" max="22" width="3.25390625" style="93" customWidth="1"/>
    <col min="23" max="23" width="3.00390625" style="93" customWidth="1"/>
    <col min="24" max="41" width="2.50390625" style="93" customWidth="1"/>
    <col min="42" max="42" width="3.75390625" style="93" customWidth="1"/>
    <col min="43" max="47" width="2.50390625" style="93" customWidth="1"/>
    <col min="48" max="48" width="2.00390625" style="93" customWidth="1"/>
    <col min="49" max="52" width="2.50390625" style="93" customWidth="1"/>
    <col min="53" max="16384" width="9.00390625" style="93" customWidth="1"/>
  </cols>
  <sheetData>
    <row r="1" ht="8.25" customHeight="1"/>
    <row r="2" spans="2:38" ht="18.75" customHeight="1">
      <c r="B2" s="93" t="s">
        <v>161</v>
      </c>
      <c r="D2" s="440" t="str">
        <f>'メンバー表'!G4</f>
        <v>神奈川県立関東総合高等学校</v>
      </c>
      <c r="E2" s="440"/>
      <c r="F2" s="440"/>
      <c r="G2" s="440"/>
      <c r="H2" s="440"/>
      <c r="I2" s="440"/>
      <c r="J2" s="440"/>
      <c r="K2" s="440"/>
      <c r="L2" s="440"/>
      <c r="M2" s="440"/>
      <c r="N2" s="440"/>
      <c r="O2" s="440"/>
      <c r="P2" s="440"/>
      <c r="Q2" s="440"/>
      <c r="R2" s="440"/>
      <c r="S2" s="440"/>
      <c r="T2" s="440"/>
      <c r="U2" s="440"/>
      <c r="V2" s="440"/>
      <c r="W2" s="440"/>
      <c r="X2" s="440"/>
      <c r="AL2" s="93" t="s">
        <v>289</v>
      </c>
    </row>
    <row r="3" spans="44:48" ht="15">
      <c r="AR3" s="108"/>
      <c r="AS3" s="108"/>
      <c r="AV3" s="109"/>
    </row>
    <row r="4" spans="2:48" ht="9" customHeight="1">
      <c r="B4" s="110"/>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2"/>
    </row>
    <row r="5" spans="2:48" ht="20.25" customHeight="1">
      <c r="B5" s="113"/>
      <c r="C5" s="101" t="s">
        <v>0</v>
      </c>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12"/>
    </row>
    <row r="6" spans="2:48" ht="4.5" customHeight="1">
      <c r="B6" s="113"/>
      <c r="C6" s="113"/>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12"/>
    </row>
    <row r="7" spans="2:48" ht="20.25" customHeight="1">
      <c r="B7" s="113"/>
      <c r="C7" s="113"/>
      <c r="D7" s="428" t="s">
        <v>455</v>
      </c>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P7" s="428"/>
      <c r="AQ7" s="428"/>
      <c r="AR7" s="428"/>
      <c r="AS7" s="428"/>
      <c r="AT7" s="428"/>
      <c r="AU7" s="428"/>
      <c r="AV7" s="112"/>
    </row>
    <row r="8" spans="2:48" ht="20.25" customHeight="1">
      <c r="B8" s="113"/>
      <c r="C8" s="113"/>
      <c r="D8" s="428"/>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112"/>
    </row>
    <row r="9" spans="2:48" ht="20.25" customHeight="1">
      <c r="B9" s="113"/>
      <c r="C9" s="113"/>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112"/>
    </row>
    <row r="10" spans="2:48" ht="20.25" customHeight="1">
      <c r="B10" s="113"/>
      <c r="C10" s="113"/>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112"/>
    </row>
    <row r="11" spans="2:48" ht="20.25" customHeight="1">
      <c r="B11" s="113"/>
      <c r="C11" s="113"/>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112"/>
    </row>
    <row r="12" spans="2:48" ht="20.25" customHeight="1">
      <c r="B12" s="113"/>
      <c r="C12" s="113"/>
      <c r="D12" s="428"/>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428"/>
      <c r="AO12" s="428"/>
      <c r="AP12" s="428"/>
      <c r="AQ12" s="428"/>
      <c r="AR12" s="428"/>
      <c r="AS12" s="428"/>
      <c r="AT12" s="428"/>
      <c r="AU12" s="428"/>
      <c r="AV12" s="112"/>
    </row>
    <row r="13" spans="2:48" ht="20.25" customHeight="1">
      <c r="B13" s="113"/>
      <c r="C13" s="113"/>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112"/>
    </row>
    <row r="14" spans="2:48" ht="20.25" customHeight="1">
      <c r="B14" s="113"/>
      <c r="C14" s="113"/>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112"/>
    </row>
    <row r="15" spans="2:48" ht="20.25" customHeight="1">
      <c r="B15" s="113"/>
      <c r="C15" s="113"/>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112"/>
    </row>
    <row r="16" spans="2:48" ht="20.25" customHeight="1">
      <c r="B16" s="113"/>
      <c r="C16" s="113"/>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c r="AO16" s="428"/>
      <c r="AP16" s="428"/>
      <c r="AQ16" s="428"/>
      <c r="AR16" s="428"/>
      <c r="AS16" s="428"/>
      <c r="AT16" s="428"/>
      <c r="AU16" s="428"/>
      <c r="AV16" s="112"/>
    </row>
    <row r="17" spans="2:48" ht="20.25" customHeight="1">
      <c r="B17" s="113"/>
      <c r="C17" s="113"/>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8"/>
      <c r="AQ17" s="428"/>
      <c r="AR17" s="428"/>
      <c r="AS17" s="428"/>
      <c r="AT17" s="428"/>
      <c r="AU17" s="428"/>
      <c r="AV17" s="112"/>
    </row>
    <row r="18" spans="2:48" ht="20.25" customHeight="1">
      <c r="B18" s="113"/>
      <c r="C18" s="113"/>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112"/>
    </row>
    <row r="19" spans="2:48" ht="20.25" customHeight="1">
      <c r="B19" s="113"/>
      <c r="C19" s="113"/>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8"/>
      <c r="AN19" s="428"/>
      <c r="AO19" s="428"/>
      <c r="AP19" s="428"/>
      <c r="AQ19" s="428"/>
      <c r="AR19" s="428"/>
      <c r="AS19" s="428"/>
      <c r="AT19" s="428"/>
      <c r="AU19" s="428"/>
      <c r="AV19" s="112"/>
    </row>
    <row r="20" spans="2:48" ht="4.5" customHeight="1">
      <c r="B20" s="113"/>
      <c r="C20" s="114"/>
      <c r="D20" s="109"/>
      <c r="E20" s="109"/>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15"/>
    </row>
    <row r="21" spans="2:48" ht="11.25" customHeight="1">
      <c r="B21" s="110"/>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2"/>
    </row>
    <row r="22" spans="2:48" ht="20.25" customHeight="1">
      <c r="B22" s="113"/>
      <c r="C22" s="101" t="s">
        <v>1</v>
      </c>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12"/>
    </row>
    <row r="23" spans="2:48" ht="20.25" customHeight="1">
      <c r="B23" s="113"/>
      <c r="C23" s="113" t="s">
        <v>162</v>
      </c>
      <c r="D23" s="101" t="s">
        <v>2</v>
      </c>
      <c r="E23" s="101"/>
      <c r="F23" s="116"/>
      <c r="H23" s="431" t="str">
        <f>'選手資格証明書'!M72</f>
        <v>神奈川県横浜市旭区鶴ヶ峰２－４５－３５</v>
      </c>
      <c r="I23" s="431"/>
      <c r="J23" s="431"/>
      <c r="K23" s="431"/>
      <c r="L23" s="431"/>
      <c r="M23" s="431"/>
      <c r="N23" s="431"/>
      <c r="O23" s="431"/>
      <c r="P23" s="431"/>
      <c r="Q23" s="431"/>
      <c r="R23" s="431"/>
      <c r="S23" s="431"/>
      <c r="T23" s="431"/>
      <c r="U23" s="431"/>
      <c r="V23" s="431"/>
      <c r="W23" s="431"/>
      <c r="X23" s="431"/>
      <c r="Y23" s="431"/>
      <c r="Z23" s="431"/>
      <c r="AA23" s="431"/>
      <c r="AH23" s="101"/>
      <c r="AI23" s="101"/>
      <c r="AJ23" s="101"/>
      <c r="AK23" s="101"/>
      <c r="AL23" s="101"/>
      <c r="AQ23" s="101"/>
      <c r="AR23" s="101"/>
      <c r="AS23" s="101"/>
      <c r="AT23" s="101"/>
      <c r="AU23" s="101"/>
      <c r="AV23" s="112"/>
    </row>
    <row r="24" spans="2:48" ht="8.25" customHeight="1">
      <c r="B24" s="113"/>
      <c r="C24" s="113"/>
      <c r="D24" s="101"/>
      <c r="E24" s="101"/>
      <c r="F24" s="101"/>
      <c r="H24" s="118"/>
      <c r="I24" s="101"/>
      <c r="J24" s="117"/>
      <c r="K24" s="117"/>
      <c r="M24" s="101"/>
      <c r="N24" s="101"/>
      <c r="O24" s="101"/>
      <c r="P24" s="101"/>
      <c r="Q24" s="101"/>
      <c r="R24" s="101"/>
      <c r="S24" s="101"/>
      <c r="T24" s="101"/>
      <c r="U24" s="118"/>
      <c r="V24" s="101"/>
      <c r="W24" s="101"/>
      <c r="X24" s="101"/>
      <c r="Y24" s="119"/>
      <c r="Z24" s="120"/>
      <c r="AA24" s="120"/>
      <c r="AB24" s="120"/>
      <c r="AC24" s="101"/>
      <c r="AD24" s="116"/>
      <c r="AE24" s="116"/>
      <c r="AF24" s="116"/>
      <c r="AG24" s="116"/>
      <c r="AH24" s="116"/>
      <c r="AI24" s="101"/>
      <c r="AJ24" s="101"/>
      <c r="AK24" s="101"/>
      <c r="AL24" s="116"/>
      <c r="AM24" s="116"/>
      <c r="AN24" s="116"/>
      <c r="AO24" s="101"/>
      <c r="AP24" s="101"/>
      <c r="AQ24" s="101"/>
      <c r="AR24" s="101"/>
      <c r="AS24" s="101"/>
      <c r="AT24" s="101"/>
      <c r="AU24" s="101"/>
      <c r="AV24" s="112"/>
    </row>
    <row r="25" spans="2:48" ht="30" customHeight="1">
      <c r="B25" s="113"/>
      <c r="C25" s="113" t="s">
        <v>162</v>
      </c>
      <c r="D25" s="101" t="s">
        <v>3</v>
      </c>
      <c r="E25" s="101"/>
      <c r="F25" s="116"/>
      <c r="G25" s="429">
        <v>1025</v>
      </c>
      <c r="H25" s="429"/>
      <c r="I25" s="429"/>
      <c r="J25" s="429"/>
      <c r="K25" s="429"/>
      <c r="L25" s="101" t="s">
        <v>4</v>
      </c>
      <c r="N25" s="430" t="s">
        <v>5</v>
      </c>
      <c r="O25" s="430"/>
      <c r="P25" s="436">
        <v>613</v>
      </c>
      <c r="Q25" s="436"/>
      <c r="R25" s="436"/>
      <c r="S25" s="101" t="s">
        <v>6</v>
      </c>
      <c r="T25" s="101"/>
      <c r="U25" s="184" t="s">
        <v>7</v>
      </c>
      <c r="V25" s="436">
        <v>412</v>
      </c>
      <c r="W25" s="436"/>
      <c r="X25" s="436"/>
      <c r="Y25" s="101" t="s">
        <v>4</v>
      </c>
      <c r="Z25" s="101" t="s">
        <v>13</v>
      </c>
      <c r="AD25" s="101"/>
      <c r="AE25" s="101"/>
      <c r="AF25" s="101"/>
      <c r="AG25" s="101"/>
      <c r="AH25" s="101"/>
      <c r="AL25" s="101"/>
      <c r="AM25" s="101"/>
      <c r="AN25" s="101"/>
      <c r="AO25" s="101"/>
      <c r="AP25" s="101"/>
      <c r="AQ25" s="101"/>
      <c r="AR25" s="101"/>
      <c r="AS25" s="101"/>
      <c r="AT25" s="101"/>
      <c r="AU25" s="101"/>
      <c r="AV25" s="112"/>
    </row>
    <row r="26" spans="2:48" ht="9" customHeight="1">
      <c r="B26" s="113"/>
      <c r="C26" s="113"/>
      <c r="D26" s="101"/>
      <c r="E26" s="101"/>
      <c r="F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12"/>
    </row>
    <row r="27" spans="2:48" ht="17.25" customHeight="1">
      <c r="B27" s="113"/>
      <c r="C27" s="433" t="s">
        <v>162</v>
      </c>
      <c r="D27" s="431" t="s">
        <v>8</v>
      </c>
      <c r="E27" s="431"/>
      <c r="F27" s="116" t="s">
        <v>611</v>
      </c>
      <c r="G27" s="120" t="s">
        <v>612</v>
      </c>
      <c r="H27" s="432">
        <v>40</v>
      </c>
      <c r="I27" s="432"/>
      <c r="J27" s="432"/>
      <c r="K27" s="165"/>
      <c r="L27" s="165"/>
      <c r="M27" s="101"/>
      <c r="N27" s="101"/>
      <c r="O27" s="101"/>
      <c r="S27" s="430" t="s">
        <v>162</v>
      </c>
      <c r="T27" s="431" t="s">
        <v>615</v>
      </c>
      <c r="U27" s="431"/>
      <c r="V27" s="116" t="s">
        <v>611</v>
      </c>
      <c r="W27" s="120" t="s">
        <v>612</v>
      </c>
      <c r="X27" s="432">
        <v>42</v>
      </c>
      <c r="Y27" s="432"/>
      <c r="Z27" s="432"/>
      <c r="AA27" s="165"/>
      <c r="AB27" s="165"/>
      <c r="AC27" s="101"/>
      <c r="AD27" s="101"/>
      <c r="AE27" s="101"/>
      <c r="AF27" s="430" t="s">
        <v>162</v>
      </c>
      <c r="AG27" s="430" t="s">
        <v>9</v>
      </c>
      <c r="AH27" s="430"/>
      <c r="AI27" s="430"/>
      <c r="AJ27" s="429">
        <v>39</v>
      </c>
      <c r="AK27" s="429"/>
      <c r="AL27" s="429"/>
      <c r="AM27" s="101"/>
      <c r="AN27" s="430" t="s">
        <v>10</v>
      </c>
      <c r="AO27" s="430"/>
      <c r="AP27" s="430"/>
      <c r="AQ27" s="429">
        <v>5</v>
      </c>
      <c r="AR27" s="429"/>
      <c r="AS27" s="429"/>
      <c r="AT27" s="430" t="s">
        <v>616</v>
      </c>
      <c r="AU27" s="430"/>
      <c r="AV27" s="112"/>
    </row>
    <row r="28" spans="2:48" ht="15" customHeight="1">
      <c r="B28" s="113"/>
      <c r="C28" s="433"/>
      <c r="D28" s="431"/>
      <c r="E28" s="431"/>
      <c r="F28" s="116" t="s">
        <v>617</v>
      </c>
      <c r="G28" s="120" t="s">
        <v>614</v>
      </c>
      <c r="H28" s="432"/>
      <c r="I28" s="432"/>
      <c r="J28" s="432"/>
      <c r="K28" s="165"/>
      <c r="L28" s="93" t="s">
        <v>19</v>
      </c>
      <c r="S28" s="430"/>
      <c r="T28" s="431"/>
      <c r="U28" s="431"/>
      <c r="V28" s="116" t="s">
        <v>613</v>
      </c>
      <c r="W28" s="120" t="s">
        <v>614</v>
      </c>
      <c r="X28" s="432"/>
      <c r="Y28" s="432"/>
      <c r="Z28" s="432"/>
      <c r="AA28" s="165"/>
      <c r="AB28" s="93" t="s">
        <v>19</v>
      </c>
      <c r="AC28" s="101"/>
      <c r="AF28" s="430"/>
      <c r="AG28" s="430"/>
      <c r="AH28" s="430"/>
      <c r="AI28" s="430"/>
      <c r="AJ28" s="429"/>
      <c r="AK28" s="429"/>
      <c r="AL28" s="429"/>
      <c r="AM28" s="101" t="s">
        <v>4</v>
      </c>
      <c r="AN28" s="430"/>
      <c r="AO28" s="430"/>
      <c r="AP28" s="430"/>
      <c r="AQ28" s="429"/>
      <c r="AR28" s="429"/>
      <c r="AS28" s="429"/>
      <c r="AT28" s="430"/>
      <c r="AU28" s="430"/>
      <c r="AV28" s="112"/>
    </row>
    <row r="29" spans="2:48" ht="9" customHeight="1">
      <c r="B29" s="113"/>
      <c r="C29" s="113"/>
      <c r="D29" s="101"/>
      <c r="E29" s="101"/>
      <c r="F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12"/>
    </row>
    <row r="30" spans="2:48" ht="12.75" customHeight="1">
      <c r="B30" s="113"/>
      <c r="C30" s="113"/>
      <c r="D30" s="101" t="s">
        <v>604</v>
      </c>
      <c r="E30" s="101"/>
      <c r="F30" s="101"/>
      <c r="H30" s="434" t="s">
        <v>431</v>
      </c>
      <c r="I30" s="434"/>
      <c r="J30" s="434"/>
      <c r="K30" s="434"/>
      <c r="L30" s="434"/>
      <c r="M30" s="434"/>
      <c r="N30" s="434"/>
      <c r="O30" s="434"/>
      <c r="Q30" s="101"/>
      <c r="R30" s="101"/>
      <c r="S30" s="101"/>
      <c r="T30" s="101"/>
      <c r="U30" s="101"/>
      <c r="V30" s="101"/>
      <c r="W30" s="101"/>
      <c r="X30" s="101" t="s">
        <v>604</v>
      </c>
      <c r="Y30" s="101"/>
      <c r="Z30" s="101"/>
      <c r="AA30" s="101"/>
      <c r="AB30" s="101"/>
      <c r="AC30" s="101"/>
      <c r="AD30" s="430" t="s">
        <v>610</v>
      </c>
      <c r="AE30" s="430"/>
      <c r="AF30" s="430"/>
      <c r="AG30" s="430"/>
      <c r="AH30" s="430"/>
      <c r="AI30" s="430"/>
      <c r="AJ30" s="430"/>
      <c r="AK30" s="430"/>
      <c r="AL30" s="101"/>
      <c r="AM30" s="101"/>
      <c r="AN30" s="101"/>
      <c r="AO30" s="101"/>
      <c r="AP30" s="101"/>
      <c r="AQ30" s="101"/>
      <c r="AR30" s="101"/>
      <c r="AS30" s="101"/>
      <c r="AT30" s="101"/>
      <c r="AU30" s="101"/>
      <c r="AV30" s="112"/>
    </row>
    <row r="31" spans="2:48" ht="20.25" customHeight="1">
      <c r="B31" s="113"/>
      <c r="C31" s="113" t="s">
        <v>162</v>
      </c>
      <c r="D31" s="101" t="s">
        <v>624</v>
      </c>
      <c r="E31" s="101"/>
      <c r="F31" s="116"/>
      <c r="H31" s="438" t="str">
        <f>'選手資格証明書'!R67</f>
        <v>神奈川　一郎</v>
      </c>
      <c r="I31" s="438"/>
      <c r="J31" s="438"/>
      <c r="K31" s="438"/>
      <c r="L31" s="438"/>
      <c r="M31" s="438"/>
      <c r="N31" s="438"/>
      <c r="O31" s="438"/>
      <c r="P31" s="438"/>
      <c r="T31" s="101"/>
      <c r="U31" s="101"/>
      <c r="V31" s="101"/>
      <c r="W31" s="116" t="s">
        <v>162</v>
      </c>
      <c r="X31" s="435" t="s">
        <v>11</v>
      </c>
      <c r="Y31" s="435"/>
      <c r="Z31" s="435"/>
      <c r="AA31" s="435"/>
      <c r="AD31" s="438" t="str">
        <f>'選手資格証明書'!BN67</f>
        <v>横浜　太郎</v>
      </c>
      <c r="AE31" s="438"/>
      <c r="AF31" s="438"/>
      <c r="AG31" s="438"/>
      <c r="AH31" s="438"/>
      <c r="AI31" s="438"/>
      <c r="AJ31" s="438"/>
      <c r="AK31" s="438"/>
      <c r="AL31" s="438"/>
      <c r="AO31" s="101"/>
      <c r="AS31" s="101"/>
      <c r="AT31" s="101"/>
      <c r="AU31" s="101"/>
      <c r="AV31" s="112"/>
    </row>
    <row r="32" spans="2:48" ht="16.5" customHeight="1">
      <c r="B32" s="113"/>
      <c r="C32" s="113"/>
      <c r="D32" s="84" t="s">
        <v>605</v>
      </c>
      <c r="E32" s="101"/>
      <c r="F32" s="101"/>
      <c r="H32" s="101"/>
      <c r="I32" s="101"/>
      <c r="J32" s="101"/>
      <c r="K32" s="101"/>
      <c r="L32" s="101"/>
      <c r="M32" s="101"/>
      <c r="N32" s="101"/>
      <c r="O32" s="101"/>
      <c r="P32" s="101"/>
      <c r="Q32" s="101"/>
      <c r="R32" s="101"/>
      <c r="S32" s="101"/>
      <c r="T32" s="101"/>
      <c r="U32" s="101"/>
      <c r="V32" s="101"/>
      <c r="W32" s="101"/>
      <c r="X32" s="84" t="s">
        <v>605</v>
      </c>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12"/>
    </row>
    <row r="33" spans="2:48" ht="22.5" customHeight="1">
      <c r="B33" s="113"/>
      <c r="C33" s="113"/>
      <c r="D33" s="101" t="s">
        <v>606</v>
      </c>
      <c r="E33" s="101"/>
      <c r="F33" s="101"/>
      <c r="H33" s="101" t="s">
        <v>18</v>
      </c>
      <c r="I33" s="437" t="s">
        <v>608</v>
      </c>
      <c r="J33" s="437"/>
      <c r="K33" s="437"/>
      <c r="L33" s="437"/>
      <c r="M33" s="437"/>
      <c r="N33" s="437"/>
      <c r="O33" s="101" t="s">
        <v>12</v>
      </c>
      <c r="P33" s="101" t="s">
        <v>13</v>
      </c>
      <c r="V33" s="93" t="s">
        <v>14</v>
      </c>
      <c r="X33" s="101" t="s">
        <v>606</v>
      </c>
      <c r="Z33" s="101"/>
      <c r="AA33" s="101"/>
      <c r="AC33" s="101" t="s">
        <v>18</v>
      </c>
      <c r="AD33" s="437" t="s">
        <v>608</v>
      </c>
      <c r="AE33" s="437"/>
      <c r="AF33" s="437"/>
      <c r="AG33" s="437"/>
      <c r="AH33" s="437"/>
      <c r="AI33" s="437"/>
      <c r="AJ33" s="101" t="s">
        <v>12</v>
      </c>
      <c r="AK33" s="101" t="s">
        <v>13</v>
      </c>
      <c r="AL33" s="101"/>
      <c r="AM33" s="101"/>
      <c r="AN33" s="101"/>
      <c r="AO33" s="101"/>
      <c r="AP33" s="101"/>
      <c r="AQ33" s="101"/>
      <c r="AR33" s="101"/>
      <c r="AS33" s="101"/>
      <c r="AT33" s="101"/>
      <c r="AU33" s="101"/>
      <c r="AV33" s="112"/>
    </row>
    <row r="34" spans="2:48" ht="22.5" customHeight="1">
      <c r="B34" s="113"/>
      <c r="C34" s="113"/>
      <c r="D34" s="93" t="s">
        <v>607</v>
      </c>
      <c r="E34" s="101"/>
      <c r="F34" s="101"/>
      <c r="H34" s="101" t="s">
        <v>18</v>
      </c>
      <c r="I34" s="437" t="s">
        <v>609</v>
      </c>
      <c r="J34" s="437"/>
      <c r="K34" s="437"/>
      <c r="L34" s="437"/>
      <c r="M34" s="437"/>
      <c r="N34" s="437"/>
      <c r="O34" s="101" t="s">
        <v>12</v>
      </c>
      <c r="P34" s="101" t="s">
        <v>460</v>
      </c>
      <c r="V34" s="93" t="s">
        <v>461</v>
      </c>
      <c r="X34" s="93" t="s">
        <v>607</v>
      </c>
      <c r="Z34" s="101"/>
      <c r="AA34" s="101"/>
      <c r="AC34" s="101" t="s">
        <v>462</v>
      </c>
      <c r="AD34" s="437" t="s">
        <v>609</v>
      </c>
      <c r="AE34" s="437"/>
      <c r="AF34" s="437"/>
      <c r="AG34" s="437"/>
      <c r="AH34" s="437"/>
      <c r="AI34" s="437"/>
      <c r="AJ34" s="101" t="s">
        <v>12</v>
      </c>
      <c r="AK34" s="101" t="s">
        <v>460</v>
      </c>
      <c r="AU34" s="101"/>
      <c r="AV34" s="112"/>
    </row>
    <row r="35" spans="2:48" ht="6" customHeight="1">
      <c r="B35" s="113"/>
      <c r="C35" s="113"/>
      <c r="E35" s="101"/>
      <c r="F35" s="101"/>
      <c r="S35" s="101"/>
      <c r="T35" s="101"/>
      <c r="U35" s="101"/>
      <c r="X35" s="101"/>
      <c r="Z35" s="101"/>
      <c r="AA35" s="101"/>
      <c r="AP35" s="101"/>
      <c r="AQ35" s="101"/>
      <c r="AR35" s="101"/>
      <c r="AU35" s="101"/>
      <c r="AV35" s="112"/>
    </row>
    <row r="36" spans="2:48" ht="19.5" customHeight="1">
      <c r="B36" s="113"/>
      <c r="C36" s="113"/>
      <c r="E36" s="101">
        <v>1</v>
      </c>
      <c r="F36" s="101">
        <v>9</v>
      </c>
      <c r="G36" s="116" t="str">
        <f>LEFT('選手資格証明書'!AI67,1)</f>
        <v>6</v>
      </c>
      <c r="H36" s="116" t="str">
        <f>RIGHT('選手資格証明書'!AI67,1)</f>
        <v>9</v>
      </c>
      <c r="I36" s="93" t="s">
        <v>19</v>
      </c>
      <c r="J36" s="434">
        <f>'選手資格証明書'!AO67</f>
        <v>12</v>
      </c>
      <c r="K36" s="434"/>
      <c r="L36" s="93" t="s">
        <v>71</v>
      </c>
      <c r="M36" s="434">
        <f>'選手資格証明書'!AT67</f>
        <v>7</v>
      </c>
      <c r="N36" s="434"/>
      <c r="O36" s="93" t="s">
        <v>130</v>
      </c>
      <c r="P36" s="93" t="s">
        <v>131</v>
      </c>
      <c r="T36" s="101"/>
      <c r="V36" s="101"/>
      <c r="Y36" s="101">
        <v>1</v>
      </c>
      <c r="Z36" s="101">
        <v>9</v>
      </c>
      <c r="AA36" s="116" t="str">
        <f>LEFT('選手資格証明書'!CE67,1)</f>
        <v>7</v>
      </c>
      <c r="AB36" s="116" t="str">
        <f>RIGHT('選手資格証明書'!CE67,1)</f>
        <v>5</v>
      </c>
      <c r="AC36" s="93" t="s">
        <v>19</v>
      </c>
      <c r="AD36" s="434">
        <f>'選手資格証明書'!CK67</f>
        <v>5</v>
      </c>
      <c r="AE36" s="434"/>
      <c r="AF36" s="93" t="s">
        <v>71</v>
      </c>
      <c r="AG36" s="434">
        <f>'選手資格証明書'!CP67</f>
        <v>22</v>
      </c>
      <c r="AH36" s="434"/>
      <c r="AI36" s="93" t="s">
        <v>130</v>
      </c>
      <c r="AJ36" s="93" t="s">
        <v>131</v>
      </c>
      <c r="AU36" s="101"/>
      <c r="AV36" s="112"/>
    </row>
    <row r="37" spans="2:48" ht="7.5" customHeight="1">
      <c r="B37" s="113"/>
      <c r="C37" s="113"/>
      <c r="S37" s="101"/>
      <c r="T37" s="101"/>
      <c r="U37" s="101"/>
      <c r="V37" s="101"/>
      <c r="AS37" s="101"/>
      <c r="AT37" s="101"/>
      <c r="AU37" s="101"/>
      <c r="AV37" s="112"/>
    </row>
    <row r="38" spans="2:48" ht="20.25" customHeight="1">
      <c r="B38" s="113"/>
      <c r="C38" s="113"/>
      <c r="E38" s="101" t="s">
        <v>15</v>
      </c>
      <c r="F38" s="101"/>
      <c r="G38" s="101"/>
      <c r="H38" s="101"/>
      <c r="I38" s="439" t="s">
        <v>463</v>
      </c>
      <c r="J38" s="439"/>
      <c r="K38" s="439"/>
      <c r="L38" s="116" t="s">
        <v>464</v>
      </c>
      <c r="M38" s="436">
        <v>321</v>
      </c>
      <c r="N38" s="436"/>
      <c r="O38" s="436"/>
      <c r="P38" s="116" t="s">
        <v>465</v>
      </c>
      <c r="Q38" s="436">
        <v>9867</v>
      </c>
      <c r="R38" s="436"/>
      <c r="S38" s="436"/>
      <c r="T38" s="101"/>
      <c r="U38" s="101"/>
      <c r="V38" s="116"/>
      <c r="W38" s="116"/>
      <c r="X38" s="101"/>
      <c r="Y38" s="101" t="s">
        <v>15</v>
      </c>
      <c r="Z38" s="101"/>
      <c r="AA38" s="101"/>
      <c r="AB38" s="101"/>
      <c r="AC38" s="439" t="s">
        <v>463</v>
      </c>
      <c r="AD38" s="439"/>
      <c r="AE38" s="439"/>
      <c r="AF38" s="116" t="s">
        <v>464</v>
      </c>
      <c r="AG38" s="436">
        <v>123</v>
      </c>
      <c r="AH38" s="436"/>
      <c r="AI38" s="436"/>
      <c r="AJ38" s="116" t="s">
        <v>465</v>
      </c>
      <c r="AK38" s="436">
        <v>4567</v>
      </c>
      <c r="AL38" s="436"/>
      <c r="AM38" s="436"/>
      <c r="AR38" s="101"/>
      <c r="AS38" s="101"/>
      <c r="AT38" s="101"/>
      <c r="AU38" s="101"/>
      <c r="AV38" s="112"/>
    </row>
    <row r="39" spans="2:48" ht="9" customHeight="1">
      <c r="B39" s="113"/>
      <c r="C39" s="113"/>
      <c r="V39" s="101"/>
      <c r="W39" s="101"/>
      <c r="X39" s="101"/>
      <c r="Y39" s="101"/>
      <c r="Z39" s="101"/>
      <c r="AA39" s="101"/>
      <c r="AB39" s="101"/>
      <c r="AT39" s="101"/>
      <c r="AU39" s="101"/>
      <c r="AV39" s="112"/>
    </row>
    <row r="40" spans="2:48" ht="20.25" customHeight="1">
      <c r="B40" s="113"/>
      <c r="C40" s="113"/>
      <c r="E40" s="101" t="s">
        <v>16</v>
      </c>
      <c r="F40" s="101"/>
      <c r="G40" s="101"/>
      <c r="H40" s="101"/>
      <c r="I40" s="439" t="s">
        <v>466</v>
      </c>
      <c r="J40" s="439"/>
      <c r="K40" s="439"/>
      <c r="L40" s="116" t="s">
        <v>464</v>
      </c>
      <c r="M40" s="436">
        <v>1234</v>
      </c>
      <c r="N40" s="436"/>
      <c r="O40" s="436"/>
      <c r="P40" s="116" t="s">
        <v>465</v>
      </c>
      <c r="Q40" s="436">
        <v>5678</v>
      </c>
      <c r="R40" s="436"/>
      <c r="S40" s="436"/>
      <c r="T40" s="101"/>
      <c r="U40" s="101"/>
      <c r="V40" s="116"/>
      <c r="W40" s="116"/>
      <c r="X40" s="101"/>
      <c r="Y40" s="101" t="s">
        <v>16</v>
      </c>
      <c r="Z40" s="101"/>
      <c r="AA40" s="101"/>
      <c r="AB40" s="101"/>
      <c r="AC40" s="439" t="s">
        <v>467</v>
      </c>
      <c r="AD40" s="439"/>
      <c r="AE40" s="439"/>
      <c r="AF40" s="116" t="s">
        <v>464</v>
      </c>
      <c r="AG40" s="436">
        <v>9887</v>
      </c>
      <c r="AH40" s="436"/>
      <c r="AI40" s="436"/>
      <c r="AJ40" s="116" t="s">
        <v>465</v>
      </c>
      <c r="AK40" s="436">
        <v>6545</v>
      </c>
      <c r="AL40" s="436"/>
      <c r="AM40" s="436"/>
      <c r="AR40" s="101"/>
      <c r="AS40" s="101"/>
      <c r="AT40" s="101"/>
      <c r="AU40" s="101"/>
      <c r="AV40" s="112"/>
    </row>
    <row r="41" spans="2:48" ht="9" customHeight="1">
      <c r="B41" s="113"/>
      <c r="C41" s="113"/>
      <c r="D41" s="101"/>
      <c r="E41" s="101"/>
      <c r="F41" s="101"/>
      <c r="H41" s="101"/>
      <c r="I41" s="101"/>
      <c r="J41" s="101"/>
      <c r="K41" s="101"/>
      <c r="X41" s="101"/>
      <c r="Y41" s="101"/>
      <c r="Z41" s="101"/>
      <c r="AA41" s="101"/>
      <c r="AB41" s="101"/>
      <c r="AC41" s="101"/>
      <c r="AD41" s="101"/>
      <c r="AE41" s="101"/>
      <c r="AF41" s="101"/>
      <c r="AG41" s="101"/>
      <c r="AT41" s="101"/>
      <c r="AU41" s="101"/>
      <c r="AV41" s="112"/>
    </row>
    <row r="42" spans="2:48" ht="21.75" customHeight="1">
      <c r="B42" s="113"/>
      <c r="C42" s="113"/>
      <c r="D42" s="101"/>
      <c r="W42" s="101"/>
      <c r="X42" s="101"/>
      <c r="Y42" s="101" t="s">
        <v>132</v>
      </c>
      <c r="Z42" s="101"/>
      <c r="AA42" s="101"/>
      <c r="AB42" s="101" t="s">
        <v>464</v>
      </c>
      <c r="AC42" s="442" t="s">
        <v>456</v>
      </c>
      <c r="AD42" s="442"/>
      <c r="AE42" s="442"/>
      <c r="AF42" s="442"/>
      <c r="AG42" s="442"/>
      <c r="AH42" s="442"/>
      <c r="AI42" s="442"/>
      <c r="AJ42" s="442"/>
      <c r="AK42" s="442"/>
      <c r="AL42" s="442"/>
      <c r="AM42" s="442"/>
      <c r="AN42" s="442"/>
      <c r="AO42" s="442"/>
      <c r="AP42" s="101" t="s">
        <v>465</v>
      </c>
      <c r="AV42" s="112"/>
    </row>
    <row r="43" spans="2:48" ht="9" customHeight="1">
      <c r="B43" s="113"/>
      <c r="C43" s="113"/>
      <c r="D43" s="101"/>
      <c r="E43" s="101"/>
      <c r="F43" s="101"/>
      <c r="H43" s="101"/>
      <c r="I43" s="101"/>
      <c r="J43" s="101"/>
      <c r="K43" s="101"/>
      <c r="L43" s="101"/>
      <c r="M43" s="101"/>
      <c r="N43" s="101"/>
      <c r="O43" s="101"/>
      <c r="P43" s="101"/>
      <c r="Q43" s="101"/>
      <c r="AC43" s="101"/>
      <c r="AD43" s="101"/>
      <c r="AE43" s="101"/>
      <c r="AU43" s="101"/>
      <c r="AV43" s="112"/>
    </row>
    <row r="44" spans="2:48" ht="12.75" customHeight="1">
      <c r="B44" s="113"/>
      <c r="C44" s="113"/>
      <c r="D44" s="101" t="s">
        <v>604</v>
      </c>
      <c r="E44" s="101"/>
      <c r="F44" s="101"/>
      <c r="H44" s="434" t="str">
        <f>'選手資格証明書'!R68</f>
        <v>カワサキ　ジロウ</v>
      </c>
      <c r="I44" s="434"/>
      <c r="J44" s="434"/>
      <c r="K44" s="434"/>
      <c r="L44" s="434"/>
      <c r="M44" s="434"/>
      <c r="N44" s="434"/>
      <c r="O44" s="434"/>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12"/>
    </row>
    <row r="45" spans="2:48" ht="20.25" customHeight="1">
      <c r="B45" s="113"/>
      <c r="C45" s="113" t="s">
        <v>162</v>
      </c>
      <c r="D45" s="101" t="s">
        <v>624</v>
      </c>
      <c r="E45" s="101"/>
      <c r="F45" s="116"/>
      <c r="H45" s="438" t="str">
        <f>'選手資格証明書'!R69</f>
        <v>川崎　次郎</v>
      </c>
      <c r="I45" s="438"/>
      <c r="J45" s="438"/>
      <c r="K45" s="438"/>
      <c r="L45" s="438"/>
      <c r="M45" s="438"/>
      <c r="N45" s="438"/>
      <c r="O45" s="438"/>
      <c r="P45" s="438"/>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S45" s="101"/>
      <c r="AT45" s="101"/>
      <c r="AU45" s="101"/>
      <c r="AV45" s="112"/>
    </row>
    <row r="46" spans="2:48" ht="16.5" customHeight="1">
      <c r="B46" s="113"/>
      <c r="C46" s="113"/>
      <c r="D46" s="84" t="s">
        <v>605</v>
      </c>
      <c r="E46" s="101"/>
      <c r="F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12"/>
    </row>
    <row r="47" spans="2:48" ht="22.5" customHeight="1">
      <c r="B47" s="113"/>
      <c r="C47" s="113"/>
      <c r="D47" s="101" t="s">
        <v>606</v>
      </c>
      <c r="E47" s="101"/>
      <c r="F47" s="101"/>
      <c r="H47" s="101" t="s">
        <v>18</v>
      </c>
      <c r="I47" s="437" t="s">
        <v>608</v>
      </c>
      <c r="J47" s="437"/>
      <c r="K47" s="437"/>
      <c r="L47" s="437"/>
      <c r="M47" s="437"/>
      <c r="N47" s="437"/>
      <c r="O47" s="101" t="s">
        <v>12</v>
      </c>
      <c r="P47" s="101" t="s">
        <v>13</v>
      </c>
      <c r="V47" s="93" t="s">
        <v>14</v>
      </c>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12"/>
    </row>
    <row r="48" spans="2:48" ht="22.5" customHeight="1">
      <c r="B48" s="113"/>
      <c r="C48" s="113"/>
      <c r="D48" s="93" t="s">
        <v>607</v>
      </c>
      <c r="E48" s="101"/>
      <c r="F48" s="101"/>
      <c r="H48" s="101" t="s">
        <v>18</v>
      </c>
      <c r="I48" s="437" t="s">
        <v>609</v>
      </c>
      <c r="J48" s="437"/>
      <c r="K48" s="437"/>
      <c r="L48" s="437"/>
      <c r="M48" s="437"/>
      <c r="N48" s="437"/>
      <c r="O48" s="101" t="s">
        <v>12</v>
      </c>
      <c r="P48" s="101" t="s">
        <v>13</v>
      </c>
      <c r="V48" s="93" t="s">
        <v>14</v>
      </c>
      <c r="W48" s="101"/>
      <c r="X48" s="101"/>
      <c r="Y48" s="101"/>
      <c r="Z48" s="101"/>
      <c r="AA48" s="101"/>
      <c r="AB48" s="101"/>
      <c r="AC48" s="101"/>
      <c r="AD48" s="101"/>
      <c r="AE48" s="101"/>
      <c r="AF48" s="101"/>
      <c r="AG48" s="101"/>
      <c r="AH48" s="101"/>
      <c r="AI48" s="101"/>
      <c r="AJ48" s="101"/>
      <c r="AK48" s="101"/>
      <c r="AL48" s="101"/>
      <c r="AM48" s="101"/>
      <c r="AN48" s="101"/>
      <c r="AO48" s="101"/>
      <c r="AP48" s="101"/>
      <c r="AQ48" s="101"/>
      <c r="AU48" s="101"/>
      <c r="AV48" s="112"/>
    </row>
    <row r="49" spans="2:48" ht="6" customHeight="1">
      <c r="B49" s="113"/>
      <c r="C49" s="113"/>
      <c r="E49" s="101"/>
      <c r="F49" s="101"/>
      <c r="S49" s="101"/>
      <c r="T49" s="101"/>
      <c r="U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U49" s="101"/>
      <c r="AV49" s="112"/>
    </row>
    <row r="50" spans="2:48" ht="19.5" customHeight="1">
      <c r="B50" s="113"/>
      <c r="C50" s="113"/>
      <c r="E50" s="101">
        <v>1</v>
      </c>
      <c r="F50" s="101">
        <v>9</v>
      </c>
      <c r="G50" s="116" t="str">
        <f>LEFT('選手資格証明書'!AI69,1)</f>
        <v>7</v>
      </c>
      <c r="H50" s="116" t="str">
        <f>RIGHT('選手資格証明書'!AI69,1)</f>
        <v>8</v>
      </c>
      <c r="I50" s="93" t="s">
        <v>19</v>
      </c>
      <c r="J50" s="434">
        <f>'選手資格証明書'!AO69</f>
        <v>3</v>
      </c>
      <c r="K50" s="434"/>
      <c r="L50" s="93" t="s">
        <v>71</v>
      </c>
      <c r="M50" s="434">
        <f>'選手資格証明書'!AT69</f>
        <v>11</v>
      </c>
      <c r="N50" s="434"/>
      <c r="O50" s="93" t="s">
        <v>130</v>
      </c>
      <c r="P50" s="93" t="s">
        <v>131</v>
      </c>
      <c r="T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U50" s="101"/>
      <c r="AV50" s="112"/>
    </row>
    <row r="51" spans="2:48" ht="7.5" customHeight="1">
      <c r="B51" s="113"/>
      <c r="C51" s="113"/>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S51" s="101"/>
      <c r="AT51" s="101"/>
      <c r="AU51" s="101"/>
      <c r="AV51" s="112"/>
    </row>
    <row r="52" spans="2:48" ht="20.25" customHeight="1">
      <c r="B52" s="113"/>
      <c r="C52" s="113"/>
      <c r="E52" s="101" t="s">
        <v>15</v>
      </c>
      <c r="F52" s="101"/>
      <c r="G52" s="101"/>
      <c r="H52" s="101"/>
      <c r="I52" s="439" t="s">
        <v>424</v>
      </c>
      <c r="J52" s="439"/>
      <c r="K52" s="439"/>
      <c r="L52" s="116" t="s">
        <v>18</v>
      </c>
      <c r="M52" s="436">
        <v>147</v>
      </c>
      <c r="N52" s="436"/>
      <c r="O52" s="436"/>
      <c r="P52" s="116" t="s">
        <v>13</v>
      </c>
      <c r="Q52" s="436">
        <v>2356</v>
      </c>
      <c r="R52" s="436"/>
      <c r="S52" s="436"/>
      <c r="T52" s="101"/>
      <c r="U52" s="101"/>
      <c r="V52" s="116"/>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12"/>
    </row>
    <row r="53" spans="2:48" ht="9" customHeight="1">
      <c r="B53" s="113"/>
      <c r="C53" s="113"/>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T53" s="101"/>
      <c r="AU53" s="101"/>
      <c r="AV53" s="112"/>
    </row>
    <row r="54" spans="2:48" ht="20.25" customHeight="1">
      <c r="B54" s="113"/>
      <c r="C54" s="113"/>
      <c r="E54" s="101" t="s">
        <v>16</v>
      </c>
      <c r="F54" s="101"/>
      <c r="G54" s="101"/>
      <c r="H54" s="101"/>
      <c r="I54" s="439" t="s">
        <v>466</v>
      </c>
      <c r="J54" s="439"/>
      <c r="K54" s="439"/>
      <c r="L54" s="116" t="s">
        <v>18</v>
      </c>
      <c r="M54" s="436">
        <v>1357</v>
      </c>
      <c r="N54" s="436"/>
      <c r="O54" s="436"/>
      <c r="P54" s="116" t="s">
        <v>13</v>
      </c>
      <c r="Q54" s="436">
        <v>2468</v>
      </c>
      <c r="R54" s="436"/>
      <c r="S54" s="436"/>
      <c r="T54" s="101"/>
      <c r="U54" s="101"/>
      <c r="V54" s="116"/>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12"/>
    </row>
    <row r="55" spans="2:48" ht="9" customHeight="1">
      <c r="B55" s="113"/>
      <c r="C55" s="113"/>
      <c r="D55" s="101"/>
      <c r="E55" s="101"/>
      <c r="F55" s="101"/>
      <c r="H55" s="101"/>
      <c r="I55" s="101"/>
      <c r="J55" s="101"/>
      <c r="K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T55" s="101"/>
      <c r="AU55" s="101"/>
      <c r="AV55" s="112"/>
    </row>
    <row r="56" spans="2:48" ht="21.75" customHeight="1">
      <c r="B56" s="113"/>
      <c r="C56" s="113"/>
      <c r="D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V56" s="112"/>
    </row>
    <row r="57" spans="2:48" ht="9" customHeight="1">
      <c r="B57" s="113"/>
      <c r="C57" s="113"/>
      <c r="D57" s="101"/>
      <c r="E57" s="101"/>
      <c r="F57" s="101"/>
      <c r="H57" s="101"/>
      <c r="I57" s="101"/>
      <c r="J57" s="101"/>
      <c r="K57" s="101"/>
      <c r="L57" s="101"/>
      <c r="M57" s="101"/>
      <c r="N57" s="101"/>
      <c r="O57" s="101"/>
      <c r="P57" s="101"/>
      <c r="Q57" s="101"/>
      <c r="AC57" s="101"/>
      <c r="AD57" s="101"/>
      <c r="AE57" s="101"/>
      <c r="AU57" s="101"/>
      <c r="AV57" s="112"/>
    </row>
    <row r="58" spans="2:48" ht="20.25" customHeight="1">
      <c r="B58" s="113"/>
      <c r="C58" s="113" t="s">
        <v>162</v>
      </c>
      <c r="D58" s="101" t="s">
        <v>17</v>
      </c>
      <c r="E58" s="101"/>
      <c r="F58" s="116"/>
      <c r="H58" s="117"/>
      <c r="I58" s="117"/>
      <c r="K58" s="430" t="str">
        <f>IF('メンバー表'!K34="","",'メンバー表'!K34)</f>
        <v>安田　明実</v>
      </c>
      <c r="L58" s="434"/>
      <c r="M58" s="434"/>
      <c r="N58" s="434"/>
      <c r="O58" s="434"/>
      <c r="P58" s="434"/>
      <c r="Q58" s="434"/>
      <c r="R58" s="434"/>
      <c r="S58" s="434"/>
      <c r="T58" s="434"/>
      <c r="U58" s="434"/>
      <c r="V58" s="101" t="s">
        <v>469</v>
      </c>
      <c r="W58" s="430">
        <f>IF('メンバー表'!U34="","",'メンバー表'!U34)</f>
        <v>3</v>
      </c>
      <c r="X58" s="430"/>
      <c r="Y58" s="116" t="s">
        <v>19</v>
      </c>
      <c r="Z58" s="93" t="s">
        <v>465</v>
      </c>
      <c r="AV58" s="112"/>
    </row>
    <row r="59" spans="2:48" ht="9" customHeight="1">
      <c r="B59" s="113"/>
      <c r="C59" s="113"/>
      <c r="D59" s="101"/>
      <c r="E59" s="101"/>
      <c r="F59" s="101"/>
      <c r="G59" s="101"/>
      <c r="H59" s="101"/>
      <c r="I59" s="101"/>
      <c r="J59" s="101"/>
      <c r="K59" s="101"/>
      <c r="L59" s="101"/>
      <c r="M59" s="101"/>
      <c r="N59" s="101"/>
      <c r="O59" s="101"/>
      <c r="P59" s="101"/>
      <c r="Q59" s="101"/>
      <c r="R59" s="101"/>
      <c r="S59" s="101"/>
      <c r="T59" s="101"/>
      <c r="U59" s="101"/>
      <c r="V59" s="101"/>
      <c r="W59" s="101"/>
      <c r="X59" s="101"/>
      <c r="Y59" s="101"/>
      <c r="AE59" s="101"/>
      <c r="AF59" s="101"/>
      <c r="AG59" s="101"/>
      <c r="AH59" s="101"/>
      <c r="AI59" s="101"/>
      <c r="AJ59" s="101"/>
      <c r="AK59" s="101"/>
      <c r="AL59" s="101"/>
      <c r="AM59" s="101"/>
      <c r="AN59" s="101"/>
      <c r="AO59" s="101"/>
      <c r="AP59" s="101"/>
      <c r="AQ59" s="101"/>
      <c r="AR59" s="101"/>
      <c r="AS59" s="101"/>
      <c r="AT59" s="101"/>
      <c r="AU59" s="101"/>
      <c r="AV59" s="112"/>
    </row>
    <row r="60" spans="2:48" ht="20.25" customHeight="1">
      <c r="B60" s="113"/>
      <c r="C60" s="113"/>
      <c r="D60" s="101" t="s">
        <v>15</v>
      </c>
      <c r="E60" s="101"/>
      <c r="F60" s="101"/>
      <c r="G60" s="101"/>
      <c r="H60" s="439" t="s">
        <v>470</v>
      </c>
      <c r="I60" s="439"/>
      <c r="J60" s="439"/>
      <c r="K60" s="116" t="s">
        <v>464</v>
      </c>
      <c r="L60" s="436">
        <v>99</v>
      </c>
      <c r="M60" s="436"/>
      <c r="N60" s="436"/>
      <c r="O60" s="116" t="s">
        <v>465</v>
      </c>
      <c r="P60" s="436">
        <v>1111</v>
      </c>
      <c r="Q60" s="436"/>
      <c r="R60" s="436"/>
      <c r="W60" s="101"/>
      <c r="X60" s="101"/>
      <c r="Y60" s="101"/>
      <c r="AQ60" s="101"/>
      <c r="AR60" s="101"/>
      <c r="AS60" s="101"/>
      <c r="AT60" s="101"/>
      <c r="AU60" s="101"/>
      <c r="AV60" s="112"/>
    </row>
    <row r="61" spans="2:48" ht="4.5" customHeight="1">
      <c r="B61" s="114"/>
      <c r="C61" s="114"/>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15"/>
    </row>
    <row r="62" spans="2:48" ht="4.5" customHeight="1">
      <c r="B62" s="113"/>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12"/>
    </row>
    <row r="63" spans="2:48" ht="15" customHeight="1">
      <c r="B63" s="113"/>
      <c r="C63" s="101" t="s">
        <v>20</v>
      </c>
      <c r="D63" s="101"/>
      <c r="E63" s="101"/>
      <c r="F63" s="101"/>
      <c r="G63" s="101"/>
      <c r="I63" s="101"/>
      <c r="J63" s="101"/>
      <c r="K63" s="101"/>
      <c r="L63" s="101"/>
      <c r="M63" s="101"/>
      <c r="N63" s="101"/>
      <c r="AG63" s="101"/>
      <c r="AH63" s="101"/>
      <c r="AI63" s="101"/>
      <c r="AJ63" s="101"/>
      <c r="AK63" s="101"/>
      <c r="AL63" s="101"/>
      <c r="AM63" s="101"/>
      <c r="AN63" s="101"/>
      <c r="AO63" s="101"/>
      <c r="AP63" s="101"/>
      <c r="AQ63" s="101"/>
      <c r="AR63" s="101"/>
      <c r="AS63" s="101"/>
      <c r="AT63" s="101"/>
      <c r="AU63" s="101"/>
      <c r="AV63" s="112"/>
    </row>
    <row r="64" spans="2:48" ht="4.5" customHeight="1">
      <c r="B64" s="113"/>
      <c r="C64" s="113"/>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12"/>
    </row>
    <row r="65" spans="2:48" ht="20.25" customHeight="1">
      <c r="B65" s="113"/>
      <c r="C65" s="113" t="s">
        <v>603</v>
      </c>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12"/>
    </row>
    <row r="66" spans="2:48" ht="20.25" customHeight="1">
      <c r="B66" s="113"/>
      <c r="C66" s="443" t="s">
        <v>457</v>
      </c>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112"/>
    </row>
    <row r="67" spans="2:48" ht="20.25" customHeight="1">
      <c r="B67" s="113"/>
      <c r="C67" s="443"/>
      <c r="D67" s="428"/>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c r="AO67" s="428"/>
      <c r="AP67" s="428"/>
      <c r="AQ67" s="428"/>
      <c r="AR67" s="428"/>
      <c r="AS67" s="428"/>
      <c r="AT67" s="428"/>
      <c r="AU67" s="428"/>
      <c r="AV67" s="112"/>
    </row>
    <row r="68" spans="2:48" ht="20.25" customHeight="1">
      <c r="B68" s="113"/>
      <c r="C68" s="443"/>
      <c r="D68" s="428"/>
      <c r="E68" s="428"/>
      <c r="F68" s="428"/>
      <c r="G68" s="428"/>
      <c r="H68" s="428"/>
      <c r="I68" s="428"/>
      <c r="J68" s="428"/>
      <c r="K68" s="428"/>
      <c r="L68" s="428"/>
      <c r="M68" s="428"/>
      <c r="N68" s="428"/>
      <c r="O68" s="428"/>
      <c r="P68" s="428"/>
      <c r="Q68" s="428"/>
      <c r="R68" s="428"/>
      <c r="S68" s="428"/>
      <c r="T68" s="428"/>
      <c r="U68" s="428"/>
      <c r="V68" s="428"/>
      <c r="W68" s="428"/>
      <c r="X68" s="428"/>
      <c r="Y68" s="428"/>
      <c r="Z68" s="428"/>
      <c r="AA68" s="428"/>
      <c r="AB68" s="428"/>
      <c r="AC68" s="428"/>
      <c r="AD68" s="428"/>
      <c r="AE68" s="428"/>
      <c r="AF68" s="428"/>
      <c r="AG68" s="428"/>
      <c r="AH68" s="428"/>
      <c r="AI68" s="428"/>
      <c r="AJ68" s="428"/>
      <c r="AK68" s="428"/>
      <c r="AL68" s="428"/>
      <c r="AM68" s="428"/>
      <c r="AN68" s="428"/>
      <c r="AO68" s="428"/>
      <c r="AP68" s="428"/>
      <c r="AQ68" s="428"/>
      <c r="AR68" s="428"/>
      <c r="AS68" s="428"/>
      <c r="AT68" s="428"/>
      <c r="AU68" s="428"/>
      <c r="AV68" s="112"/>
    </row>
    <row r="69" spans="2:48" ht="20.25" customHeight="1">
      <c r="B69" s="113"/>
      <c r="C69" s="443"/>
      <c r="D69" s="428"/>
      <c r="E69" s="428"/>
      <c r="F69" s="428"/>
      <c r="G69" s="428"/>
      <c r="H69" s="428"/>
      <c r="I69" s="428"/>
      <c r="J69" s="428"/>
      <c r="K69" s="428"/>
      <c r="L69" s="428"/>
      <c r="M69" s="428"/>
      <c r="N69" s="428"/>
      <c r="O69" s="428"/>
      <c r="P69" s="428"/>
      <c r="Q69" s="428"/>
      <c r="R69" s="428"/>
      <c r="S69" s="428"/>
      <c r="T69" s="428"/>
      <c r="U69" s="428"/>
      <c r="V69" s="428"/>
      <c r="W69" s="428"/>
      <c r="X69" s="428"/>
      <c r="Y69" s="428"/>
      <c r="Z69" s="428"/>
      <c r="AA69" s="428"/>
      <c r="AB69" s="428"/>
      <c r="AC69" s="428"/>
      <c r="AD69" s="428"/>
      <c r="AE69" s="428"/>
      <c r="AF69" s="428"/>
      <c r="AG69" s="428"/>
      <c r="AH69" s="428"/>
      <c r="AI69" s="428"/>
      <c r="AJ69" s="428"/>
      <c r="AK69" s="428"/>
      <c r="AL69" s="428"/>
      <c r="AM69" s="428"/>
      <c r="AN69" s="428"/>
      <c r="AO69" s="428"/>
      <c r="AP69" s="428"/>
      <c r="AQ69" s="428"/>
      <c r="AR69" s="428"/>
      <c r="AS69" s="428"/>
      <c r="AT69" s="428"/>
      <c r="AU69" s="428"/>
      <c r="AV69" s="112"/>
    </row>
    <row r="70" spans="2:48" ht="20.25" customHeight="1">
      <c r="B70" s="113"/>
      <c r="C70" s="443"/>
      <c r="D70" s="428"/>
      <c r="E70" s="428"/>
      <c r="F70" s="428"/>
      <c r="G70" s="428"/>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428"/>
      <c r="AL70" s="428"/>
      <c r="AM70" s="428"/>
      <c r="AN70" s="428"/>
      <c r="AO70" s="428"/>
      <c r="AP70" s="428"/>
      <c r="AQ70" s="428"/>
      <c r="AR70" s="428"/>
      <c r="AS70" s="428"/>
      <c r="AT70" s="428"/>
      <c r="AU70" s="428"/>
      <c r="AV70" s="112"/>
    </row>
    <row r="71" spans="2:48" ht="20.25" customHeight="1">
      <c r="B71" s="113"/>
      <c r="C71" s="443"/>
      <c r="D71" s="428"/>
      <c r="E71" s="428"/>
      <c r="F71" s="428"/>
      <c r="G71" s="428"/>
      <c r="H71" s="428"/>
      <c r="I71" s="428"/>
      <c r="J71" s="428"/>
      <c r="K71" s="428"/>
      <c r="L71" s="428"/>
      <c r="M71" s="428"/>
      <c r="N71" s="428"/>
      <c r="O71" s="428"/>
      <c r="P71" s="428"/>
      <c r="Q71" s="428"/>
      <c r="R71" s="428"/>
      <c r="S71" s="428"/>
      <c r="T71" s="428"/>
      <c r="U71" s="428"/>
      <c r="V71" s="428"/>
      <c r="W71" s="428"/>
      <c r="X71" s="428"/>
      <c r="Y71" s="428"/>
      <c r="Z71" s="428"/>
      <c r="AA71" s="428"/>
      <c r="AB71" s="428"/>
      <c r="AC71" s="428"/>
      <c r="AD71" s="428"/>
      <c r="AE71" s="428"/>
      <c r="AF71" s="428"/>
      <c r="AG71" s="428"/>
      <c r="AH71" s="428"/>
      <c r="AI71" s="428"/>
      <c r="AJ71" s="428"/>
      <c r="AK71" s="428"/>
      <c r="AL71" s="428"/>
      <c r="AM71" s="428"/>
      <c r="AN71" s="428"/>
      <c r="AO71" s="428"/>
      <c r="AP71" s="428"/>
      <c r="AQ71" s="428"/>
      <c r="AR71" s="428"/>
      <c r="AS71" s="428"/>
      <c r="AT71" s="428"/>
      <c r="AU71" s="428"/>
      <c r="AV71" s="112"/>
    </row>
    <row r="72" spans="2:48" ht="20.25" customHeight="1">
      <c r="B72" s="113"/>
      <c r="C72" s="443"/>
      <c r="D72" s="428"/>
      <c r="E72" s="428"/>
      <c r="F72" s="428"/>
      <c r="G72" s="428"/>
      <c r="H72" s="428"/>
      <c r="I72" s="428"/>
      <c r="J72" s="428"/>
      <c r="K72" s="428"/>
      <c r="L72" s="428"/>
      <c r="M72" s="428"/>
      <c r="N72" s="428"/>
      <c r="O72" s="428"/>
      <c r="P72" s="428"/>
      <c r="Q72" s="428"/>
      <c r="R72" s="428"/>
      <c r="S72" s="428"/>
      <c r="T72" s="428"/>
      <c r="U72" s="428"/>
      <c r="V72" s="428"/>
      <c r="W72" s="428"/>
      <c r="X72" s="428"/>
      <c r="Y72" s="428"/>
      <c r="Z72" s="428"/>
      <c r="AA72" s="428"/>
      <c r="AB72" s="428"/>
      <c r="AC72" s="428"/>
      <c r="AD72" s="428"/>
      <c r="AE72" s="428"/>
      <c r="AF72" s="428"/>
      <c r="AG72" s="428"/>
      <c r="AH72" s="428"/>
      <c r="AI72" s="428"/>
      <c r="AJ72" s="428"/>
      <c r="AK72" s="428"/>
      <c r="AL72" s="428"/>
      <c r="AM72" s="428"/>
      <c r="AN72" s="428"/>
      <c r="AO72" s="428"/>
      <c r="AP72" s="428"/>
      <c r="AQ72" s="428"/>
      <c r="AR72" s="428"/>
      <c r="AS72" s="428"/>
      <c r="AT72" s="428"/>
      <c r="AU72" s="428"/>
      <c r="AV72" s="112"/>
    </row>
    <row r="73" spans="2:48" ht="20.25" customHeight="1">
      <c r="B73" s="113"/>
      <c r="C73" s="443"/>
      <c r="D73" s="428"/>
      <c r="E73" s="428"/>
      <c r="F73" s="428"/>
      <c r="G73" s="428"/>
      <c r="H73" s="428"/>
      <c r="I73" s="428"/>
      <c r="J73" s="428"/>
      <c r="K73" s="428"/>
      <c r="L73" s="428"/>
      <c r="M73" s="428"/>
      <c r="N73" s="428"/>
      <c r="O73" s="428"/>
      <c r="P73" s="428"/>
      <c r="Q73" s="428"/>
      <c r="R73" s="428"/>
      <c r="S73" s="428"/>
      <c r="T73" s="428"/>
      <c r="U73" s="428"/>
      <c r="V73" s="428"/>
      <c r="W73" s="428"/>
      <c r="X73" s="428"/>
      <c r="Y73" s="428"/>
      <c r="Z73" s="428"/>
      <c r="AA73" s="428"/>
      <c r="AB73" s="428"/>
      <c r="AC73" s="428"/>
      <c r="AD73" s="428"/>
      <c r="AE73" s="428"/>
      <c r="AF73" s="428"/>
      <c r="AG73" s="428"/>
      <c r="AH73" s="428"/>
      <c r="AI73" s="428"/>
      <c r="AJ73" s="428"/>
      <c r="AK73" s="428"/>
      <c r="AL73" s="428"/>
      <c r="AM73" s="428"/>
      <c r="AN73" s="428"/>
      <c r="AO73" s="428"/>
      <c r="AP73" s="428"/>
      <c r="AQ73" s="428"/>
      <c r="AR73" s="428"/>
      <c r="AS73" s="428"/>
      <c r="AT73" s="428"/>
      <c r="AU73" s="428"/>
      <c r="AV73" s="112"/>
    </row>
    <row r="74" spans="2:48" ht="20.25" customHeight="1">
      <c r="B74" s="113"/>
      <c r="C74" s="443"/>
      <c r="D74" s="428"/>
      <c r="E74" s="428"/>
      <c r="F74" s="428"/>
      <c r="G74" s="428"/>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428"/>
      <c r="AL74" s="428"/>
      <c r="AM74" s="428"/>
      <c r="AN74" s="428"/>
      <c r="AO74" s="428"/>
      <c r="AP74" s="428"/>
      <c r="AQ74" s="428"/>
      <c r="AR74" s="428"/>
      <c r="AS74" s="428"/>
      <c r="AT74" s="428"/>
      <c r="AU74" s="428"/>
      <c r="AV74" s="112"/>
    </row>
    <row r="75" spans="2:48" ht="20.25" customHeight="1">
      <c r="B75" s="113"/>
      <c r="C75" s="443"/>
      <c r="D75" s="428"/>
      <c r="E75" s="428"/>
      <c r="F75" s="428"/>
      <c r="G75" s="428"/>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8"/>
      <c r="AI75" s="428"/>
      <c r="AJ75" s="428"/>
      <c r="AK75" s="428"/>
      <c r="AL75" s="428"/>
      <c r="AM75" s="428"/>
      <c r="AN75" s="428"/>
      <c r="AO75" s="428"/>
      <c r="AP75" s="428"/>
      <c r="AQ75" s="428"/>
      <c r="AR75" s="428"/>
      <c r="AS75" s="428"/>
      <c r="AT75" s="428"/>
      <c r="AU75" s="428"/>
      <c r="AV75" s="112"/>
    </row>
    <row r="76" spans="2:48" ht="20.25" customHeight="1">
      <c r="B76" s="113"/>
      <c r="C76" s="443"/>
      <c r="D76" s="428"/>
      <c r="E76" s="428"/>
      <c r="F76" s="428"/>
      <c r="G76" s="428"/>
      <c r="H76" s="428"/>
      <c r="I76" s="428"/>
      <c r="J76" s="428"/>
      <c r="K76" s="428"/>
      <c r="L76" s="428"/>
      <c r="M76" s="428"/>
      <c r="N76" s="428"/>
      <c r="O76" s="428"/>
      <c r="P76" s="428"/>
      <c r="Q76" s="428"/>
      <c r="R76" s="428"/>
      <c r="S76" s="428"/>
      <c r="T76" s="428"/>
      <c r="U76" s="428"/>
      <c r="V76" s="428"/>
      <c r="W76" s="428"/>
      <c r="X76" s="428"/>
      <c r="Y76" s="428"/>
      <c r="Z76" s="428"/>
      <c r="AA76" s="428"/>
      <c r="AB76" s="428"/>
      <c r="AC76" s="428"/>
      <c r="AD76" s="428"/>
      <c r="AE76" s="428"/>
      <c r="AF76" s="428"/>
      <c r="AG76" s="428"/>
      <c r="AH76" s="428"/>
      <c r="AI76" s="428"/>
      <c r="AJ76" s="428"/>
      <c r="AK76" s="428"/>
      <c r="AL76" s="428"/>
      <c r="AM76" s="428"/>
      <c r="AN76" s="428"/>
      <c r="AO76" s="428"/>
      <c r="AP76" s="428"/>
      <c r="AQ76" s="428"/>
      <c r="AR76" s="428"/>
      <c r="AS76" s="428"/>
      <c r="AT76" s="428"/>
      <c r="AU76" s="428"/>
      <c r="AV76" s="112"/>
    </row>
    <row r="77" spans="2:48" ht="20.25" customHeight="1">
      <c r="B77" s="113"/>
      <c r="C77" s="443"/>
      <c r="D77" s="428"/>
      <c r="E77" s="428"/>
      <c r="F77" s="428"/>
      <c r="G77" s="428"/>
      <c r="H77" s="428"/>
      <c r="I77" s="428"/>
      <c r="J77" s="428"/>
      <c r="K77" s="428"/>
      <c r="L77" s="428"/>
      <c r="M77" s="428"/>
      <c r="N77" s="428"/>
      <c r="O77" s="428"/>
      <c r="P77" s="428"/>
      <c r="Q77" s="428"/>
      <c r="R77" s="428"/>
      <c r="S77" s="428"/>
      <c r="T77" s="428"/>
      <c r="U77" s="428"/>
      <c r="V77" s="428"/>
      <c r="W77" s="428"/>
      <c r="X77" s="428"/>
      <c r="Y77" s="428"/>
      <c r="Z77" s="428"/>
      <c r="AA77" s="428"/>
      <c r="AB77" s="428"/>
      <c r="AC77" s="428"/>
      <c r="AD77" s="428"/>
      <c r="AE77" s="428"/>
      <c r="AF77" s="428"/>
      <c r="AG77" s="428"/>
      <c r="AH77" s="428"/>
      <c r="AI77" s="428"/>
      <c r="AJ77" s="428"/>
      <c r="AK77" s="428"/>
      <c r="AL77" s="428"/>
      <c r="AM77" s="428"/>
      <c r="AN77" s="428"/>
      <c r="AO77" s="428"/>
      <c r="AP77" s="428"/>
      <c r="AQ77" s="428"/>
      <c r="AR77" s="428"/>
      <c r="AS77" s="428"/>
      <c r="AT77" s="428"/>
      <c r="AU77" s="428"/>
      <c r="AV77" s="112"/>
    </row>
    <row r="78" spans="2:48" ht="20.25" customHeight="1">
      <c r="B78" s="113"/>
      <c r="C78" s="443"/>
      <c r="D78" s="428"/>
      <c r="E78" s="428"/>
      <c r="F78" s="428"/>
      <c r="G78" s="428"/>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112"/>
    </row>
    <row r="79" spans="2:48" ht="20.25" customHeight="1">
      <c r="B79" s="113"/>
      <c r="C79" s="113"/>
      <c r="D79" s="101"/>
      <c r="E79" s="101"/>
      <c r="F79" s="101" t="s">
        <v>468</v>
      </c>
      <c r="G79" s="101" t="s">
        <v>21</v>
      </c>
      <c r="H79" s="101"/>
      <c r="I79" s="101"/>
      <c r="J79" s="101"/>
      <c r="N79" s="441" t="s">
        <v>458</v>
      </c>
      <c r="O79" s="441"/>
      <c r="P79" s="441"/>
      <c r="Q79" s="441"/>
      <c r="R79" s="441"/>
      <c r="S79" s="441"/>
      <c r="T79" s="441"/>
      <c r="U79" s="441"/>
      <c r="V79" s="441"/>
      <c r="W79" s="441"/>
      <c r="X79" s="441"/>
      <c r="Y79" s="441"/>
      <c r="Z79" s="93" t="s">
        <v>468</v>
      </c>
      <c r="AA79" s="101" t="s">
        <v>22</v>
      </c>
      <c r="AB79" s="101"/>
      <c r="AC79" s="101"/>
      <c r="AD79" s="101"/>
      <c r="AE79" s="101"/>
      <c r="AF79" s="441" t="s">
        <v>459</v>
      </c>
      <c r="AG79" s="441"/>
      <c r="AH79" s="441"/>
      <c r="AI79" s="441"/>
      <c r="AJ79" s="441"/>
      <c r="AK79" s="441"/>
      <c r="AL79" s="441"/>
      <c r="AM79" s="441"/>
      <c r="AN79" s="441"/>
      <c r="AO79" s="441"/>
      <c r="AP79" s="441"/>
      <c r="AQ79" s="441"/>
      <c r="AR79" s="441"/>
      <c r="AT79" s="101"/>
      <c r="AU79" s="101"/>
      <c r="AV79" s="112"/>
    </row>
    <row r="80" spans="2:48" ht="16.5" customHeight="1">
      <c r="B80" s="114"/>
      <c r="C80" s="114"/>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15"/>
    </row>
    <row r="81" ht="15" customHeight="1"/>
    <row r="82" ht="15" customHeight="1"/>
    <row r="83" ht="15" customHeight="1"/>
    <row r="84" ht="15" customHeight="1"/>
    <row r="85" ht="15" customHeight="1"/>
  </sheetData>
  <sheetProtection/>
  <mergeCells count="65">
    <mergeCell ref="I54:K54"/>
    <mergeCell ref="M54:O54"/>
    <mergeCell ref="Q54:S54"/>
    <mergeCell ref="I52:K52"/>
    <mergeCell ref="M52:O52"/>
    <mergeCell ref="Q52:S52"/>
    <mergeCell ref="I48:N48"/>
    <mergeCell ref="J50:K50"/>
    <mergeCell ref="M50:N50"/>
    <mergeCell ref="H44:O44"/>
    <mergeCell ref="H45:P45"/>
    <mergeCell ref="I47:N47"/>
    <mergeCell ref="N79:Y79"/>
    <mergeCell ref="AF79:AR79"/>
    <mergeCell ref="K58:U58"/>
    <mergeCell ref="W58:X58"/>
    <mergeCell ref="M40:O40"/>
    <mergeCell ref="H60:J60"/>
    <mergeCell ref="L60:N60"/>
    <mergeCell ref="P60:R60"/>
    <mergeCell ref="AC42:AO42"/>
    <mergeCell ref="C66:AU78"/>
    <mergeCell ref="D2:X2"/>
    <mergeCell ref="AG40:AI40"/>
    <mergeCell ref="I40:K40"/>
    <mergeCell ref="AC38:AE38"/>
    <mergeCell ref="AD34:AI34"/>
    <mergeCell ref="AD31:AL31"/>
    <mergeCell ref="AK38:AM38"/>
    <mergeCell ref="AK40:AM40"/>
    <mergeCell ref="AG38:AI38"/>
    <mergeCell ref="AC40:AE40"/>
    <mergeCell ref="H31:P31"/>
    <mergeCell ref="I38:K38"/>
    <mergeCell ref="M38:O38"/>
    <mergeCell ref="Q38:S38"/>
    <mergeCell ref="Q40:S40"/>
    <mergeCell ref="J36:K36"/>
    <mergeCell ref="M36:N36"/>
    <mergeCell ref="AD36:AE36"/>
    <mergeCell ref="AG36:AH36"/>
    <mergeCell ref="X31:AA31"/>
    <mergeCell ref="P25:R25"/>
    <mergeCell ref="I34:N34"/>
    <mergeCell ref="V25:X25"/>
    <mergeCell ref="AG27:AI28"/>
    <mergeCell ref="I33:N33"/>
    <mergeCell ref="AD33:AI33"/>
    <mergeCell ref="H30:O30"/>
    <mergeCell ref="AD30:AK30"/>
    <mergeCell ref="D27:E28"/>
    <mergeCell ref="C27:C28"/>
    <mergeCell ref="H27:J28"/>
    <mergeCell ref="S27:S28"/>
    <mergeCell ref="T27:U28"/>
    <mergeCell ref="D7:AU19"/>
    <mergeCell ref="AJ27:AL28"/>
    <mergeCell ref="AN27:AP28"/>
    <mergeCell ref="AQ27:AS28"/>
    <mergeCell ref="AT27:AU28"/>
    <mergeCell ref="H23:AA23"/>
    <mergeCell ref="G25:K25"/>
    <mergeCell ref="N25:O25"/>
    <mergeCell ref="X27:Z28"/>
    <mergeCell ref="AF27:AF28"/>
  </mergeCells>
  <conditionalFormatting sqref="G25:K25 P25:R25 V25:X25 H27 I34:N34 I38:K38 M38:O38 Q38:S38 Q40:S40 M40:O40 I40:K40 AC38:AE38 AG38:AI38 AK38:AM38 AG40:AI40 AC40:AE40 AK40:AM40 H60:J60 L60:N60 P60:R60 AF79:AR79 N79:Y79 AC42:AO42 AJ27">
    <cfRule type="cellIs" priority="11" dxfId="1" operator="equal" stopIfTrue="1">
      <formula>""</formula>
    </cfRule>
  </conditionalFormatting>
  <conditionalFormatting sqref="I33:N33">
    <cfRule type="cellIs" priority="9" dxfId="1" operator="equal" stopIfTrue="1">
      <formula>""</formula>
    </cfRule>
  </conditionalFormatting>
  <conditionalFormatting sqref="AD34:AI34">
    <cfRule type="cellIs" priority="8" dxfId="1" operator="equal" stopIfTrue="1">
      <formula>""</formula>
    </cfRule>
  </conditionalFormatting>
  <conditionalFormatting sqref="AD33:AI33">
    <cfRule type="cellIs" priority="7" dxfId="1" operator="equal" stopIfTrue="1">
      <formula>""</formula>
    </cfRule>
  </conditionalFormatting>
  <conditionalFormatting sqref="X27">
    <cfRule type="cellIs" priority="6" dxfId="1" operator="equal" stopIfTrue="1">
      <formula>""</formula>
    </cfRule>
  </conditionalFormatting>
  <conditionalFormatting sqref="AQ27">
    <cfRule type="cellIs" priority="5" dxfId="1" operator="equal" stopIfTrue="1">
      <formula>""</formula>
    </cfRule>
  </conditionalFormatting>
  <conditionalFormatting sqref="I48:N48 I52:K52 M52:O52 Q52:S52 Q54:S54 M54:O54 I54:K54">
    <cfRule type="cellIs" priority="4" dxfId="1" operator="equal" stopIfTrue="1">
      <formula>""</formula>
    </cfRule>
  </conditionalFormatting>
  <conditionalFormatting sqref="I47:N47">
    <cfRule type="cellIs" priority="3" dxfId="1" operator="equal" stopIfTrue="1">
      <formula>""</formula>
    </cfRule>
  </conditionalFormatting>
  <printOptions/>
  <pageMargins left="0.3937007874015748" right="0.3937007874015748" top="0.3937007874015748" bottom="0.3937007874015748" header="0.5118110236220472" footer="0.5118110236220472"/>
  <pageSetup blackAndWhite="1" horizontalDpi="300" verticalDpi="300" orientation="portrait" paperSize="9" scale="80" r:id="rId4"/>
  <drawing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B1:AZ61"/>
  <sheetViews>
    <sheetView zoomScalePageLayoutView="0" workbookViewId="0" topLeftCell="A1">
      <pane xSplit="1" ySplit="7" topLeftCell="B8" activePane="bottomRight" state="frozen"/>
      <selection pane="topLeft" activeCell="A1" sqref="A1"/>
      <selection pane="topRight" activeCell="B1" sqref="B1"/>
      <selection pane="bottomLeft" activeCell="A7" sqref="A7"/>
      <selection pane="bottomRight" activeCell="B4" sqref="B4"/>
    </sheetView>
  </sheetViews>
  <sheetFormatPr defaultColWidth="9.00390625" defaultRowHeight="13.5"/>
  <cols>
    <col min="1" max="1" width="1.625" style="121" customWidth="1"/>
    <col min="2" max="3" width="5.625" style="121" customWidth="1"/>
    <col min="4" max="4" width="4.125" style="121" customWidth="1"/>
    <col min="5" max="5" width="2.375" style="121" customWidth="1"/>
    <col min="6" max="7" width="6.875" style="122" customWidth="1"/>
    <col min="8" max="8" width="4.125" style="121" customWidth="1"/>
    <col min="9" max="9" width="9.875" style="121" customWidth="1"/>
    <col min="10" max="11" width="3.625" style="121" customWidth="1"/>
    <col min="12" max="13" width="6.625" style="121" customWidth="1"/>
    <col min="14" max="14" width="6.625" style="122" customWidth="1"/>
    <col min="15" max="15" width="45.375" style="121" customWidth="1"/>
    <col min="16" max="40" width="2.625" style="121" customWidth="1"/>
    <col min="41" max="16384" width="9.00390625" style="121" customWidth="1"/>
  </cols>
  <sheetData>
    <row r="1" spans="2:21" ht="23.25" customHeight="1">
      <c r="B1" s="434" t="s">
        <v>161</v>
      </c>
      <c r="C1" s="434"/>
      <c r="D1" s="503" t="str">
        <f>'メンバー表'!G4</f>
        <v>神奈川県立関東総合高等学校</v>
      </c>
      <c r="E1" s="503"/>
      <c r="F1" s="503"/>
      <c r="G1" s="503"/>
      <c r="H1" s="503"/>
      <c r="I1" s="503"/>
      <c r="J1" s="503"/>
      <c r="K1" s="503"/>
      <c r="O1" s="123" t="s">
        <v>290</v>
      </c>
      <c r="P1" s="91"/>
      <c r="Q1" s="91"/>
      <c r="R1" s="91"/>
      <c r="S1" s="91"/>
      <c r="T1" s="91"/>
      <c r="U1" s="91"/>
    </row>
    <row r="2" spans="2:13" ht="14.25">
      <c r="B2" s="91" t="s">
        <v>618</v>
      </c>
      <c r="D2" s="91"/>
      <c r="E2" s="91"/>
      <c r="F2" s="124"/>
      <c r="G2" s="124"/>
      <c r="H2" s="91"/>
      <c r="I2" s="91"/>
      <c r="J2" s="91"/>
      <c r="K2" s="91"/>
      <c r="L2" s="91"/>
      <c r="M2" s="91"/>
    </row>
    <row r="3" spans="2:15" ht="14.25">
      <c r="B3" s="91" t="s">
        <v>288</v>
      </c>
      <c r="D3" s="91"/>
      <c r="E3" s="91"/>
      <c r="F3" s="124"/>
      <c r="G3" s="124"/>
      <c r="H3" s="91"/>
      <c r="I3" s="91"/>
      <c r="K3" s="91"/>
      <c r="L3" s="91"/>
      <c r="M3" s="91"/>
      <c r="N3" s="124"/>
      <c r="O3" s="91"/>
    </row>
    <row r="4" spans="2:15" ht="14.25">
      <c r="B4" s="91"/>
      <c r="D4" s="91"/>
      <c r="E4" s="91"/>
      <c r="F4" s="124"/>
      <c r="G4" s="124"/>
      <c r="H4" s="91"/>
      <c r="I4" s="91"/>
      <c r="K4" s="91"/>
      <c r="L4" s="91"/>
      <c r="M4" s="91"/>
      <c r="N4" s="124"/>
      <c r="O4" s="91"/>
    </row>
    <row r="5" spans="2:52" ht="6" customHeight="1">
      <c r="B5" s="92"/>
      <c r="C5" s="92"/>
      <c r="D5" s="92"/>
      <c r="E5" s="92"/>
      <c r="F5" s="125"/>
      <c r="G5" s="125"/>
      <c r="H5" s="92"/>
      <c r="I5" s="92"/>
      <c r="J5" s="92"/>
      <c r="K5" s="92"/>
      <c r="L5" s="92"/>
      <c r="M5" s="92"/>
      <c r="N5" s="125"/>
      <c r="O5" s="125"/>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row>
    <row r="6" spans="2:52" ht="11.25" customHeight="1">
      <c r="B6" s="491" t="s">
        <v>24</v>
      </c>
      <c r="C6" s="87" t="s">
        <v>25</v>
      </c>
      <c r="D6" s="87" t="s">
        <v>26</v>
      </c>
      <c r="E6" s="126"/>
      <c r="F6" s="499" t="s">
        <v>471</v>
      </c>
      <c r="G6" s="500"/>
      <c r="H6" s="493" t="s">
        <v>27</v>
      </c>
      <c r="I6" s="127" t="s">
        <v>28</v>
      </c>
      <c r="J6" s="495" t="s">
        <v>29</v>
      </c>
      <c r="K6" s="501" t="s">
        <v>30</v>
      </c>
      <c r="L6" s="127" t="s">
        <v>31</v>
      </c>
      <c r="M6" s="127" t="s">
        <v>32</v>
      </c>
      <c r="N6" s="504" t="s">
        <v>33</v>
      </c>
      <c r="O6" s="491" t="s">
        <v>34</v>
      </c>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row>
    <row r="7" spans="2:52" ht="11.25" customHeight="1">
      <c r="B7" s="492"/>
      <c r="C7" s="88" t="s">
        <v>35</v>
      </c>
      <c r="D7" s="88" t="s">
        <v>36</v>
      </c>
      <c r="E7" s="128"/>
      <c r="F7" s="497" t="s">
        <v>169</v>
      </c>
      <c r="G7" s="498"/>
      <c r="H7" s="494"/>
      <c r="I7" s="129" t="s">
        <v>37</v>
      </c>
      <c r="J7" s="496"/>
      <c r="K7" s="502"/>
      <c r="L7" s="130" t="s">
        <v>472</v>
      </c>
      <c r="M7" s="130" t="s">
        <v>473</v>
      </c>
      <c r="N7" s="505"/>
      <c r="O7" s="4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row>
    <row r="8" spans="2:52" ht="21.75" customHeight="1">
      <c r="B8" s="488">
        <v>1</v>
      </c>
      <c r="C8" s="479" t="s">
        <v>62</v>
      </c>
      <c r="D8" s="476">
        <v>8</v>
      </c>
      <c r="E8" s="131"/>
      <c r="F8" s="458" t="str">
        <f>VLOOKUP(D8,'選手資格証明書'!$B$6:$Y$65,7)</f>
        <v>キクチ　　イサオ</v>
      </c>
      <c r="G8" s="459"/>
      <c r="H8" s="463">
        <f>VLOOKUP(D8,'メンバー表'!$C$14:$AB$33,19)</f>
        <v>3</v>
      </c>
      <c r="I8" s="185" t="str">
        <f>IF($D8="","",IF(OR(ISERROR(VLOOKUP($D8,'選手資格証明書'!$B$6:$CR$65,89))="",VLOOKUP($D8,'選手資格証明書'!$B$6:$CR$65,89)=""),"",VLOOKUP($D8,'選手資格証明書'!$B$6:$CR$65,89)))</f>
        <v>東京</v>
      </c>
      <c r="J8" s="451" t="str">
        <f>VLOOKUP(D8,'メンバー表'!$C$14:$AM$33,36,0)</f>
        <v>右</v>
      </c>
      <c r="K8" s="451" t="str">
        <f>VLOOKUP(D8,'メンバー表'!$C$14:$AM$33,37,0)</f>
        <v>右</v>
      </c>
      <c r="L8" s="456">
        <f>VLOOKUP(D8,'メンバー表'!$C$14:$AE$33,28)</f>
        <v>179</v>
      </c>
      <c r="M8" s="456">
        <f>VLOOKUP(D8,'メンバー表'!$C$14:$AI$33,32)</f>
        <v>73</v>
      </c>
      <c r="N8" s="453">
        <v>0.321</v>
      </c>
      <c r="O8" s="444" t="s">
        <v>434</v>
      </c>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row>
    <row r="9" spans="2:52" ht="21.75" customHeight="1">
      <c r="B9" s="490"/>
      <c r="C9" s="480"/>
      <c r="D9" s="477"/>
      <c r="E9" s="182"/>
      <c r="F9" s="460" t="str">
        <f>VLOOKUP(D8,'メンバー表'!$C$14:$R$33,9)</f>
        <v>菊地　　巧</v>
      </c>
      <c r="G9" s="461"/>
      <c r="H9" s="464"/>
      <c r="I9" s="186" t="str">
        <f>VLOOKUP($D8,'選手資格証明書'!$B$6:$CR$65,79)</f>
        <v>羽　衣</v>
      </c>
      <c r="J9" s="452"/>
      <c r="K9" s="452"/>
      <c r="L9" s="457"/>
      <c r="M9" s="457"/>
      <c r="N9" s="454"/>
      <c r="O9" s="446"/>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row>
    <row r="10" spans="2:52" ht="21.75" customHeight="1">
      <c r="B10" s="488">
        <v>2</v>
      </c>
      <c r="C10" s="479" t="s">
        <v>59</v>
      </c>
      <c r="D10" s="476">
        <v>5</v>
      </c>
      <c r="E10" s="131"/>
      <c r="F10" s="458" t="str">
        <f>VLOOKUP(D10,'選手資格証明書'!$B$6:$Y$65,7)</f>
        <v>ナイトウ　　アラタ</v>
      </c>
      <c r="G10" s="459"/>
      <c r="H10" s="463">
        <f>VLOOKUP(D10,'メンバー表'!$C$14:$AB$33,19)</f>
        <v>3</v>
      </c>
      <c r="I10" s="187">
        <f>IF($D10="","",IF(OR(ISERROR(VLOOKUP($D10,'選手資格証明書'!$B$6:$CR$65,89))="",VLOOKUP($D10,'選手資格証明書'!$B$6:$CR$65,89)=""),"",VLOOKUP($D10,'選手資格証明書'!$B$6:$CR$65,89)))</f>
      </c>
      <c r="J10" s="456" t="str">
        <f>VLOOKUP(D10,'メンバー表'!$C$14:$AM$33,36,0)</f>
        <v>右</v>
      </c>
      <c r="K10" s="451" t="str">
        <f>VLOOKUP(D10,'メンバー表'!$C$14:$AM$33,37,0)</f>
        <v>右</v>
      </c>
      <c r="L10" s="456">
        <f>VLOOKUP(D10,'メンバー表'!$C$14:$AE$33,28)</f>
        <v>173</v>
      </c>
      <c r="M10" s="456">
        <f>VLOOKUP(D10,'メンバー表'!$C$14:$AI$33,32)</f>
        <v>71</v>
      </c>
      <c r="N10" s="453">
        <v>0.324</v>
      </c>
      <c r="O10" s="444" t="s">
        <v>435</v>
      </c>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row>
    <row r="11" spans="2:52" ht="21.75" customHeight="1">
      <c r="B11" s="490"/>
      <c r="C11" s="480"/>
      <c r="D11" s="477"/>
      <c r="E11" s="182"/>
      <c r="F11" s="460" t="str">
        <f>VLOOKUP(D10,'メンバー表'!$C$14:$R$33,9)</f>
        <v>内藤　　新</v>
      </c>
      <c r="G11" s="461"/>
      <c r="H11" s="464"/>
      <c r="I11" s="186" t="str">
        <f>VLOOKUP($D10,'選手資格証明書'!$B$6:$CR$65,79)</f>
        <v>横浜・富士見</v>
      </c>
      <c r="J11" s="457"/>
      <c r="K11" s="452"/>
      <c r="L11" s="457"/>
      <c r="M11" s="457"/>
      <c r="N11" s="454"/>
      <c r="O11" s="446"/>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row>
    <row r="12" spans="2:52" ht="21.75" customHeight="1">
      <c r="B12" s="488">
        <v>3</v>
      </c>
      <c r="C12" s="479" t="s">
        <v>85</v>
      </c>
      <c r="D12" s="476">
        <v>7</v>
      </c>
      <c r="E12" s="131"/>
      <c r="F12" s="458" t="str">
        <f>VLOOKUP(D12,'選手資格証明書'!$B$6:$Y$65,7)</f>
        <v>カワバタ　ミチオ</v>
      </c>
      <c r="G12" s="459"/>
      <c r="H12" s="484">
        <f>VLOOKUP(D12,'メンバー表'!$C$14:$AB$33,19)</f>
        <v>3</v>
      </c>
      <c r="I12" s="187">
        <f>IF($D12="","",IF(OR(ISERROR(VLOOKUP($D12,'選手資格証明書'!$B$6:$CR$65,89))="",VLOOKUP($D12,'選手資格証明書'!$B$6:$CR$65,89)=""),"",VLOOKUP($D12,'選手資格証明書'!$B$6:$CR$65,89)))</f>
      </c>
      <c r="J12" s="451" t="str">
        <f>VLOOKUP(D12,'メンバー表'!$C$14:$AM$33,36,0)</f>
        <v>右</v>
      </c>
      <c r="K12" s="451" t="str">
        <f>VLOOKUP(D12,'メンバー表'!$C$14:$AM$33,37,0)</f>
        <v>右</v>
      </c>
      <c r="L12" s="456">
        <f>VLOOKUP(D12,'メンバー表'!$C$14:$AE$33,28)</f>
        <v>180</v>
      </c>
      <c r="M12" s="456">
        <f>VLOOKUP(D12,'メンバー表'!$C$14:$AI$33,32)</f>
        <v>78</v>
      </c>
      <c r="N12" s="453">
        <v>0.401</v>
      </c>
      <c r="O12" s="444" t="s">
        <v>436</v>
      </c>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row>
    <row r="13" spans="2:52" ht="21.75" customHeight="1">
      <c r="B13" s="490"/>
      <c r="C13" s="480"/>
      <c r="D13" s="477"/>
      <c r="E13" s="182"/>
      <c r="F13" s="460" t="str">
        <f>VLOOKUP(D12,'メンバー表'!$C$14:$R$33,9)</f>
        <v>川端　道雄</v>
      </c>
      <c r="G13" s="461"/>
      <c r="H13" s="461"/>
      <c r="I13" s="186" t="str">
        <f>VLOOKUP($D12,'選手資格証明書'!$B$6:$CR$65,79)</f>
        <v>川崎・玉川</v>
      </c>
      <c r="J13" s="452"/>
      <c r="K13" s="452"/>
      <c r="L13" s="457"/>
      <c r="M13" s="457"/>
      <c r="N13" s="454"/>
      <c r="O13" s="446"/>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row>
    <row r="14" spans="2:52" ht="21.75" customHeight="1">
      <c r="B14" s="488">
        <v>4</v>
      </c>
      <c r="C14" s="479" t="s">
        <v>57</v>
      </c>
      <c r="D14" s="476">
        <v>3</v>
      </c>
      <c r="E14" s="131"/>
      <c r="F14" s="458" t="str">
        <f>VLOOKUP(D14,'選手資格証明書'!$B$6:$Y$65,7)</f>
        <v>サバエ　ヒデオ</v>
      </c>
      <c r="G14" s="459"/>
      <c r="H14" s="484">
        <f>VLOOKUP(D14,'メンバー表'!$C$14:$AB$33,19)</f>
        <v>3</v>
      </c>
      <c r="I14" s="187">
        <f>IF($D14="","",IF(OR(ISERROR(VLOOKUP($D14,'選手資格証明書'!$B$6:$CR$65,89))="",VLOOKUP($D14,'選手資格証明書'!$B$6:$CR$65,89)=""),"",VLOOKUP($D14,'選手資格証明書'!$B$6:$CR$65,89)))</f>
      </c>
      <c r="J14" s="451" t="str">
        <f>VLOOKUP(D14,'メンバー表'!$C$14:$AM$33,36,0)</f>
        <v>左</v>
      </c>
      <c r="K14" s="451" t="str">
        <f>VLOOKUP(D14,'メンバー表'!$C$14:$AM$33,37,0)</f>
        <v>左</v>
      </c>
      <c r="L14" s="456">
        <f>VLOOKUP(D14,'メンバー表'!$C$14:$AE$33,28)</f>
        <v>180</v>
      </c>
      <c r="M14" s="456">
        <f>VLOOKUP(D14,'メンバー表'!$C$14:$AI$33,32)</f>
        <v>78</v>
      </c>
      <c r="N14" s="453">
        <v>0.298</v>
      </c>
      <c r="O14" s="444" t="s">
        <v>437</v>
      </c>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row>
    <row r="15" spans="2:52" ht="21.75" customHeight="1">
      <c r="B15" s="490"/>
      <c r="C15" s="480"/>
      <c r="D15" s="477"/>
      <c r="E15" s="182"/>
      <c r="F15" s="460" t="str">
        <f>VLOOKUP(D14,'メンバー表'!$C$14:$R$33,9)</f>
        <v>鯖江　秀雄</v>
      </c>
      <c r="G15" s="461"/>
      <c r="H15" s="461"/>
      <c r="I15" s="186" t="str">
        <f>VLOOKUP($D14,'選手資格証明書'!$B$6:$CR$65,79)</f>
        <v>左近山</v>
      </c>
      <c r="J15" s="452"/>
      <c r="K15" s="452"/>
      <c r="L15" s="457"/>
      <c r="M15" s="457"/>
      <c r="N15" s="454"/>
      <c r="O15" s="446"/>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row>
    <row r="16" spans="2:52" ht="21.75" customHeight="1">
      <c r="B16" s="488">
        <v>5</v>
      </c>
      <c r="C16" s="479" t="s">
        <v>56</v>
      </c>
      <c r="D16" s="476">
        <v>2</v>
      </c>
      <c r="E16" s="131"/>
      <c r="F16" s="458" t="str">
        <f>VLOOKUP(D16,'選手資格証明書'!$B$6:$Y$65,7)</f>
        <v>タコシマ　イチロウ</v>
      </c>
      <c r="G16" s="459"/>
      <c r="H16" s="484">
        <f>VLOOKUP(D16,'メンバー表'!$C$14:$AB$33,19)</f>
        <v>2</v>
      </c>
      <c r="I16" s="187">
        <f>IF($D16="","",IF(OR(ISERROR(VLOOKUP($D16,'選手資格証明書'!$B$6:$CR$65,89))="",VLOOKUP($D16,'選手資格証明書'!$B$6:$CR$65,89)=""),"",VLOOKUP($D16,'選手資格証明書'!$B$6:$CR$65,89)))</f>
      </c>
      <c r="J16" s="451" t="str">
        <f>VLOOKUP(D16,'メンバー表'!$C$14:$AM$33,36,0)</f>
        <v>右</v>
      </c>
      <c r="K16" s="451" t="str">
        <f>VLOOKUP(D16,'メンバー表'!$C$14:$AM$33,37,0)</f>
        <v>右</v>
      </c>
      <c r="L16" s="456">
        <f>VLOOKUP(D16,'メンバー表'!$C$14:$AE$33,28)</f>
        <v>176</v>
      </c>
      <c r="M16" s="456">
        <f>VLOOKUP(D16,'メンバー表'!$C$14:$AI$33,32)</f>
        <v>69</v>
      </c>
      <c r="N16" s="453">
        <v>0.333</v>
      </c>
      <c r="O16" s="444" t="s">
        <v>438</v>
      </c>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row>
    <row r="17" spans="2:52" ht="21.75" customHeight="1">
      <c r="B17" s="490"/>
      <c r="C17" s="480"/>
      <c r="D17" s="477"/>
      <c r="E17" s="182"/>
      <c r="F17" s="460" t="str">
        <f>VLOOKUP(D16,'メンバー表'!$C$14:$R$33,9)</f>
        <v>蛸島　一郎</v>
      </c>
      <c r="G17" s="461"/>
      <c r="H17" s="461"/>
      <c r="I17" s="186" t="str">
        <f>VLOOKUP($D16,'選手資格証明書'!$B$6:$CR$65,79)</f>
        <v>川崎・橘</v>
      </c>
      <c r="J17" s="452"/>
      <c r="K17" s="452"/>
      <c r="L17" s="457"/>
      <c r="M17" s="457"/>
      <c r="N17" s="454"/>
      <c r="O17" s="446"/>
      <c r="P17" s="92"/>
      <c r="Q17" s="92"/>
      <c r="R17" s="92"/>
      <c r="S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row>
    <row r="18" spans="2:52" ht="21.75" customHeight="1">
      <c r="B18" s="488">
        <v>6</v>
      </c>
      <c r="C18" s="479" t="s">
        <v>134</v>
      </c>
      <c r="D18" s="476">
        <v>6</v>
      </c>
      <c r="E18" s="131"/>
      <c r="F18" s="458" t="str">
        <f>VLOOKUP(D18,'選手資格証明書'!$B$6:$Y$65,7)</f>
        <v>オオガワラ　トシオ</v>
      </c>
      <c r="G18" s="459"/>
      <c r="H18" s="484">
        <f>VLOOKUP(D18,'メンバー表'!$C$14:$AB$33,19)</f>
        <v>3</v>
      </c>
      <c r="I18" s="187">
        <f>IF($D18="","",IF(OR(ISERROR(VLOOKUP($D18,'選手資格証明書'!$B$6:$CR$65,89))="",VLOOKUP($D18,'選手資格証明書'!$B$6:$CR$65,89)=""),"",VLOOKUP($D18,'選手資格証明書'!$B$6:$CR$65,89)))</f>
      </c>
      <c r="J18" s="451" t="str">
        <f>VLOOKUP(D18,'メンバー表'!$C$14:$AM$33,36,0)</f>
        <v>右</v>
      </c>
      <c r="K18" s="451" t="str">
        <f>VLOOKUP(D18,'メンバー表'!$C$14:$AM$33,37,0)</f>
        <v>両</v>
      </c>
      <c r="L18" s="456">
        <f>VLOOKUP(D18,'メンバー表'!$C$14:$AE$33,28)</f>
        <v>170</v>
      </c>
      <c r="M18" s="456">
        <f>VLOOKUP(D18,'メンバー表'!$C$14:$AI$33,32)</f>
        <v>65</v>
      </c>
      <c r="N18" s="453">
        <v>0.389</v>
      </c>
      <c r="O18" s="444" t="s">
        <v>439</v>
      </c>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row>
    <row r="19" spans="2:52" ht="21.75" customHeight="1">
      <c r="B19" s="490"/>
      <c r="C19" s="480"/>
      <c r="D19" s="477"/>
      <c r="E19" s="182" t="s">
        <v>657</v>
      </c>
      <c r="F19" s="460" t="str">
        <f>VLOOKUP(D18,'メンバー表'!$C$14:$R$33,9)</f>
        <v>大川原　敏男</v>
      </c>
      <c r="G19" s="461"/>
      <c r="H19" s="461"/>
      <c r="I19" s="186" t="str">
        <f>VLOOKUP($D18,'選手資格証明書'!$B$6:$CR$65,79)</f>
        <v>海老名・有馬</v>
      </c>
      <c r="J19" s="452"/>
      <c r="K19" s="452"/>
      <c r="L19" s="457"/>
      <c r="M19" s="457"/>
      <c r="N19" s="454"/>
      <c r="O19" s="446"/>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row>
    <row r="20" spans="2:52" ht="21.75" customHeight="1">
      <c r="B20" s="488">
        <v>7</v>
      </c>
      <c r="C20" s="479" t="s">
        <v>58</v>
      </c>
      <c r="D20" s="476">
        <v>4</v>
      </c>
      <c r="E20" s="131"/>
      <c r="F20" s="458" t="str">
        <f>VLOOKUP(D20,'選手資格証明書'!$B$6:$Y$65,7)</f>
        <v>カサイ　ジュンイチ</v>
      </c>
      <c r="G20" s="459"/>
      <c r="H20" s="484">
        <f>VLOOKUP(D20,'メンバー表'!$C$14:$AB$33,19)</f>
        <v>2</v>
      </c>
      <c r="I20" s="187" t="str">
        <f>IF($D20="","",IF(OR(ISERROR(VLOOKUP($D20,'選手資格証明書'!$B$6:$CR$65,89))="",VLOOKUP($D20,'選手資格証明書'!$B$6:$CR$65,89)=""),"",VLOOKUP($D20,'選手資格証明書'!$B$6:$CR$65,89)))</f>
        <v>静岡</v>
      </c>
      <c r="J20" s="451" t="str">
        <f>VLOOKUP(D20,'メンバー表'!$C$14:$AM$33,36,0)</f>
        <v>右</v>
      </c>
      <c r="K20" s="451" t="str">
        <f>VLOOKUP(D20,'メンバー表'!$C$14:$AM$33,37,0)</f>
        <v>右</v>
      </c>
      <c r="L20" s="456">
        <f>VLOOKUP(D20,'メンバー表'!$C$14:$AE$33,28)</f>
        <v>170</v>
      </c>
      <c r="M20" s="456">
        <f>VLOOKUP(D20,'メンバー表'!$C$14:$AI$33,32)</f>
        <v>65</v>
      </c>
      <c r="N20" s="453">
        <v>0.265</v>
      </c>
      <c r="O20" s="444" t="s">
        <v>440</v>
      </c>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row>
    <row r="21" spans="2:52" ht="21.75" customHeight="1">
      <c r="B21" s="490"/>
      <c r="C21" s="480"/>
      <c r="D21" s="477"/>
      <c r="E21" s="182"/>
      <c r="F21" s="460" t="str">
        <f>VLOOKUP(D20,'メンバー表'!$C$14:$R$33,9)</f>
        <v>葛西　順一</v>
      </c>
      <c r="G21" s="461"/>
      <c r="H21" s="461"/>
      <c r="I21" s="186" t="str">
        <f>VLOOKUP($D20,'選手資格証明書'!$B$6:$CR$65,79)</f>
        <v>山　元</v>
      </c>
      <c r="J21" s="452"/>
      <c r="K21" s="452"/>
      <c r="L21" s="457"/>
      <c r="M21" s="457"/>
      <c r="N21" s="454"/>
      <c r="O21" s="446"/>
      <c r="P21" s="92"/>
      <c r="Q21" s="92"/>
      <c r="R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row>
    <row r="22" spans="2:52" ht="21.75" customHeight="1">
      <c r="B22" s="488">
        <v>8</v>
      </c>
      <c r="C22" s="479" t="s">
        <v>133</v>
      </c>
      <c r="D22" s="476">
        <v>13</v>
      </c>
      <c r="E22" s="131"/>
      <c r="F22" s="458" t="str">
        <f>VLOOKUP(D22,'選手資格証明書'!$B$6:$Y$65,7)</f>
        <v>スギヤマ　テツヤ</v>
      </c>
      <c r="G22" s="459"/>
      <c r="H22" s="484">
        <f>VLOOKUP(D22,'メンバー表'!$C$14:$AB$33,19)</f>
        <v>1</v>
      </c>
      <c r="I22" s="187">
        <f>IF($D22="","",IF(OR(ISERROR(VLOOKUP($D22,'選手資格証明書'!$B$6:$CR$65,89))="",VLOOKUP($D22,'選手資格証明書'!$B$6:$CR$65,89)=""),"",VLOOKUP($D22,'選手資格証明書'!$B$6:$CR$65,89)))</f>
      </c>
      <c r="J22" s="451" t="str">
        <f>VLOOKUP(D22,'メンバー表'!$C$14:$AM$33,36,0)</f>
        <v>右</v>
      </c>
      <c r="K22" s="451" t="str">
        <f>VLOOKUP(D22,'メンバー表'!$C$14:$AM$33,37,0)</f>
        <v>右</v>
      </c>
      <c r="L22" s="456">
        <f>VLOOKUP(D22,'メンバー表'!$C$14:$AE$33,28)</f>
        <v>180</v>
      </c>
      <c r="M22" s="456">
        <f>VLOOKUP(D22,'メンバー表'!$C$14:$AI$33,32)</f>
        <v>73</v>
      </c>
      <c r="N22" s="453">
        <v>0.218</v>
      </c>
      <c r="O22" s="444" t="s">
        <v>441</v>
      </c>
      <c r="P22" s="92"/>
      <c r="Q22" s="92"/>
      <c r="R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row>
    <row r="23" spans="2:52" ht="21.75" customHeight="1">
      <c r="B23" s="490"/>
      <c r="C23" s="480"/>
      <c r="D23" s="477"/>
      <c r="E23" s="182"/>
      <c r="F23" s="460" t="str">
        <f>VLOOKUP(D22,'メンバー表'!$C$14:$R$33,9)</f>
        <v>杉山　哲也</v>
      </c>
      <c r="G23" s="461"/>
      <c r="H23" s="461"/>
      <c r="I23" s="186" t="str">
        <f>VLOOKUP($D22,'選手資格証明書'!$B$6:$CR$65,79)</f>
        <v>相模原・緑ヶ丘</v>
      </c>
      <c r="J23" s="452"/>
      <c r="K23" s="452"/>
      <c r="L23" s="457"/>
      <c r="M23" s="457"/>
      <c r="N23" s="454"/>
      <c r="O23" s="446"/>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row>
    <row r="24" spans="2:52" ht="21.75" customHeight="1">
      <c r="B24" s="488">
        <v>9</v>
      </c>
      <c r="C24" s="479" t="s">
        <v>70</v>
      </c>
      <c r="D24" s="476">
        <v>9</v>
      </c>
      <c r="E24" s="131"/>
      <c r="F24" s="486" t="str">
        <f>VLOOKUP(D24,'選手資格証明書'!$B$6:$Y$65,7)</f>
        <v>ミチカワ　ユウイチロウ</v>
      </c>
      <c r="G24" s="487"/>
      <c r="H24" s="484">
        <f>VLOOKUP(D24,'メンバー表'!$C$14:$AB$33,19)</f>
        <v>2</v>
      </c>
      <c r="I24" s="187">
        <f>IF($D24="","",IF(OR(ISERROR(VLOOKUP($D24,'選手資格証明書'!$B$6:$CR$65,89))="",VLOOKUP($D24,'選手資格証明書'!$B$6:$CR$65,89)=""),"",VLOOKUP($D24,'選手資格証明書'!$B$6:$CR$65,89)))</f>
      </c>
      <c r="J24" s="451" t="str">
        <f>VLOOKUP(D24,'メンバー表'!$C$14:$AM$33,36,0)</f>
        <v>右</v>
      </c>
      <c r="K24" s="451" t="str">
        <f>VLOOKUP(D24,'メンバー表'!$C$14:$AM$33,37,0)</f>
        <v>右</v>
      </c>
      <c r="L24" s="456">
        <f>VLOOKUP(D24,'メンバー表'!$C$14:$AE$33,28)</f>
        <v>176</v>
      </c>
      <c r="M24" s="456">
        <f>VLOOKUP(D24,'メンバー表'!$C$14:$AI$33,32)</f>
        <v>70</v>
      </c>
      <c r="N24" s="453">
        <v>0.272</v>
      </c>
      <c r="O24" s="444" t="s">
        <v>442</v>
      </c>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row>
    <row r="25" spans="2:52" ht="21.75" customHeight="1">
      <c r="B25" s="489"/>
      <c r="C25" s="481"/>
      <c r="D25" s="478"/>
      <c r="E25" s="183"/>
      <c r="F25" s="474" t="str">
        <f>VLOOKUP(D24,'メンバー表'!$C$14:$R$33,9)</f>
        <v>道川　雄一朗</v>
      </c>
      <c r="G25" s="475"/>
      <c r="H25" s="475"/>
      <c r="I25" s="188" t="str">
        <f>VLOOKUP($D24,'選手資格証明書'!$B$6:$CR$65,79)</f>
        <v>大　和</v>
      </c>
      <c r="J25" s="466"/>
      <c r="K25" s="466"/>
      <c r="L25" s="467"/>
      <c r="M25" s="467"/>
      <c r="N25" s="455"/>
      <c r="O25" s="445"/>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row>
    <row r="26" spans="2:52" ht="15" customHeight="1">
      <c r="B26" s="92"/>
      <c r="C26" s="92"/>
      <c r="D26" s="92"/>
      <c r="E26" s="92"/>
      <c r="F26" s="125"/>
      <c r="G26" s="125"/>
      <c r="H26" s="132"/>
      <c r="I26" s="189"/>
      <c r="J26" s="125"/>
      <c r="K26" s="125"/>
      <c r="L26" s="125"/>
      <c r="M26" s="125"/>
      <c r="N26" s="125"/>
      <c r="O26" s="133"/>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row>
    <row r="27" spans="2:52" ht="15" customHeight="1">
      <c r="B27" s="485" t="s">
        <v>38</v>
      </c>
      <c r="C27" s="485"/>
      <c r="D27" s="92"/>
      <c r="E27" s="92"/>
      <c r="F27" s="125"/>
      <c r="G27" s="125"/>
      <c r="H27" s="132"/>
      <c r="I27" s="189"/>
      <c r="J27" s="125"/>
      <c r="K27" s="125"/>
      <c r="L27" s="125"/>
      <c r="M27" s="125"/>
      <c r="N27" s="125"/>
      <c r="O27" s="133"/>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row>
    <row r="28" spans="2:52" ht="15" customHeight="1">
      <c r="B28" s="92"/>
      <c r="C28" s="92"/>
      <c r="D28" s="92"/>
      <c r="E28" s="92"/>
      <c r="F28" s="125"/>
      <c r="G28" s="125"/>
      <c r="H28" s="132"/>
      <c r="I28" s="190"/>
      <c r="J28" s="125"/>
      <c r="K28" s="125"/>
      <c r="L28" s="125"/>
      <c r="M28" s="125"/>
      <c r="N28" s="125"/>
      <c r="O28" s="133"/>
      <c r="P28" s="92"/>
      <c r="Q28" s="92"/>
      <c r="R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row>
    <row r="29" spans="2:52" ht="21.75" customHeight="1">
      <c r="B29" s="476" t="s">
        <v>474</v>
      </c>
      <c r="C29" s="479" t="str">
        <f>IF(D29="","",VLOOKUP(D29,'検索用'!$B$3:$D$22,3,0))</f>
        <v>投</v>
      </c>
      <c r="D29" s="476">
        <v>1</v>
      </c>
      <c r="E29" s="131"/>
      <c r="F29" s="458" t="str">
        <f>IF(D29="","",VLOOKUP(D29,'選手資格証明書'!$B$6:$Y$65,7))</f>
        <v>ツジモト　イッペイ</v>
      </c>
      <c r="G29" s="459"/>
      <c r="H29" s="484">
        <f>IF(D29="","",VLOOKUP(D29,'メンバー表'!$C$14:$AB$33,19))</f>
        <v>1</v>
      </c>
      <c r="I29" s="187">
        <f>IF($D29="","",IF(OR(ISERROR(VLOOKUP($D29,'選手資格証明書'!$B$6:$CR$65,89))="",VLOOKUP($D29,'選手資格証明書'!$B$6:$CR$65,89)=""),"",VLOOKUP($D29,'選手資格証明書'!$B$6:$CR$65,89)))</f>
      </c>
      <c r="J29" s="451" t="str">
        <f>IF(D29="","",VLOOKUP(D29,'メンバー表'!$C$14:$AM$33,36,0))</f>
        <v>左</v>
      </c>
      <c r="K29" s="451" t="str">
        <f>IF(D29="","",VLOOKUP(D29,'メンバー表'!$C$14:$AM$33,37,0))</f>
        <v>左</v>
      </c>
      <c r="L29" s="456">
        <f>IF(D29="","",VLOOKUP(D29,'メンバー表'!$C$14:$AE$33,28))</f>
        <v>178</v>
      </c>
      <c r="M29" s="456">
        <f>IF(D29="","",VLOOKUP(D29,'メンバー表'!$C$14:$AI$33,32))</f>
        <v>75</v>
      </c>
      <c r="N29" s="453">
        <v>0.298</v>
      </c>
      <c r="O29" s="444" t="s">
        <v>443</v>
      </c>
      <c r="P29" s="92"/>
      <c r="Q29" s="92"/>
      <c r="R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row>
    <row r="30" spans="2:52" ht="21.75" customHeight="1">
      <c r="B30" s="477"/>
      <c r="C30" s="480"/>
      <c r="D30" s="477"/>
      <c r="E30" s="182"/>
      <c r="F30" s="460" t="str">
        <f>IF(D29="","",VLOOKUP(D29,'メンバー表'!$C$14:$R$33,9))</f>
        <v>辻本　一平</v>
      </c>
      <c r="G30" s="461"/>
      <c r="H30" s="461"/>
      <c r="I30" s="186" t="str">
        <f>IF($D29="","",VLOOKUP($D29,'選手資格証明書'!$B$6:$CR$65,79))</f>
        <v>横浜・南</v>
      </c>
      <c r="J30" s="452"/>
      <c r="K30" s="452"/>
      <c r="L30" s="457"/>
      <c r="M30" s="457"/>
      <c r="N30" s="454"/>
      <c r="O30" s="446"/>
      <c r="P30" s="92"/>
      <c r="Q30" s="92"/>
      <c r="R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row>
    <row r="31" spans="2:52" ht="21.75" customHeight="1">
      <c r="B31" s="476"/>
      <c r="C31" s="479" t="str">
        <f>IF(D31="","",VLOOKUP(D31,'検索用'!$B$3:$D$22,3,0))</f>
        <v>内</v>
      </c>
      <c r="D31" s="476">
        <v>10</v>
      </c>
      <c r="E31" s="131"/>
      <c r="F31" s="458" t="str">
        <f>IF(D31="","",VLOOKUP(D31,'選手資格証明書'!$B$6:$Y$65,7))</f>
        <v>コウサカ　スエオ</v>
      </c>
      <c r="G31" s="459"/>
      <c r="H31" s="484">
        <f>IF(D31="","",VLOOKUP(D31,'メンバー表'!$C$14:$AB$33,19))</f>
        <v>2</v>
      </c>
      <c r="I31" s="187">
        <f>IF($D31="","",IF(OR(ISERROR(VLOOKUP($D31,'選手資格証明書'!$B$6:$CR$65,89))="",VLOOKUP($D31,'選手資格証明書'!$B$6:$CR$65,89)=""),"",VLOOKUP($D31,'選手資格証明書'!$B$6:$CR$65,89)))</f>
      </c>
      <c r="J31" s="451" t="str">
        <f>IF(D31="","",VLOOKUP(D31,'メンバー表'!$C$14:$AM$33,36,0))</f>
        <v>右</v>
      </c>
      <c r="K31" s="451" t="str">
        <f>IF(D31="","",VLOOKUP(D31,'メンバー表'!$C$14:$AM$33,37,0))</f>
        <v>右</v>
      </c>
      <c r="L31" s="456">
        <f>IF(D31="","",VLOOKUP(D31,'メンバー表'!$C$14:$AE$33,28))</f>
        <v>172</v>
      </c>
      <c r="M31" s="456">
        <f>IF(D31="","",VLOOKUP(D31,'メンバー表'!$C$14:$AI$33,32))</f>
        <v>70</v>
      </c>
      <c r="N31" s="453">
        <v>0.281</v>
      </c>
      <c r="O31" s="444" t="s">
        <v>444</v>
      </c>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row>
    <row r="32" spans="2:52" ht="21.75" customHeight="1">
      <c r="B32" s="477"/>
      <c r="C32" s="480"/>
      <c r="D32" s="477"/>
      <c r="E32" s="182"/>
      <c r="F32" s="460" t="str">
        <f>IF(D31="","",VLOOKUP(D31,'メンバー表'!$C$14:$R$33,9))</f>
        <v>高阪　末雄</v>
      </c>
      <c r="G32" s="461"/>
      <c r="H32" s="461"/>
      <c r="I32" s="186" t="str">
        <f>IF($D31="","",VLOOKUP($D31,'選手資格証明書'!$B$6:$CR$65,79))</f>
        <v>平塚・中原</v>
      </c>
      <c r="J32" s="452"/>
      <c r="K32" s="452"/>
      <c r="L32" s="457"/>
      <c r="M32" s="457"/>
      <c r="N32" s="454"/>
      <c r="O32" s="446"/>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row>
    <row r="33" spans="2:52" ht="21.75" customHeight="1">
      <c r="B33" s="476" t="s">
        <v>474</v>
      </c>
      <c r="C33" s="479" t="str">
        <f>IF(D33="","",VLOOKUP(D33,'検索用'!$B$3:$D$22,3,0))</f>
        <v>内</v>
      </c>
      <c r="D33" s="476">
        <v>11</v>
      </c>
      <c r="E33" s="131"/>
      <c r="F33" s="458" t="str">
        <f>IF(D33="","",VLOOKUP(D33,'選手資格証明書'!$B$6:$Y$65,7))</f>
        <v>カワバタ　セイジ</v>
      </c>
      <c r="G33" s="459"/>
      <c r="H33" s="484">
        <f>IF(D33="","",VLOOKUP(D33,'メンバー表'!$C$14:$AB$33,19))</f>
        <v>2</v>
      </c>
      <c r="I33" s="187">
        <f>IF($D33="","",IF(OR(ISERROR(VLOOKUP($D33,'選手資格証明書'!$B$6:$CR$65,89))="",VLOOKUP($D33,'選手資格証明書'!$B$6:$CR$65,89)=""),"",VLOOKUP($D33,'選手資格証明書'!$B$6:$CR$65,89)))</f>
      </c>
      <c r="J33" s="451" t="str">
        <f>IF(D33="","",VLOOKUP(D33,'メンバー表'!$C$14:$AM$33,36,0))</f>
        <v>右</v>
      </c>
      <c r="K33" s="451" t="str">
        <f>IF(D33="","",VLOOKUP(D33,'メンバー表'!$C$14:$AM$33,37,0))</f>
        <v>両</v>
      </c>
      <c r="L33" s="456">
        <f>IF(D33="","",VLOOKUP(D33,'メンバー表'!$C$14:$AE$33,28))</f>
        <v>170</v>
      </c>
      <c r="M33" s="456">
        <f>IF(D33="","",VLOOKUP(D33,'メンバー表'!$C$14:$AI$33,32))</f>
        <v>64</v>
      </c>
      <c r="N33" s="453">
        <v>0.191</v>
      </c>
      <c r="O33" s="444" t="s">
        <v>445</v>
      </c>
      <c r="P33" s="92"/>
      <c r="Q33" s="92"/>
      <c r="R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row>
    <row r="34" spans="2:52" ht="21.75" customHeight="1">
      <c r="B34" s="477"/>
      <c r="C34" s="480"/>
      <c r="D34" s="477"/>
      <c r="E34" s="182"/>
      <c r="F34" s="460" t="str">
        <f>IF(D33="","",VLOOKUP(D33,'メンバー表'!$C$14:$R$33,9))</f>
        <v>川端　誠司</v>
      </c>
      <c r="G34" s="461"/>
      <c r="H34" s="461"/>
      <c r="I34" s="186" t="str">
        <f>IF($D33="","",VLOOKUP($D33,'選手資格証明書'!$B$6:$CR$65,79))</f>
        <v>蒔　田</v>
      </c>
      <c r="J34" s="452"/>
      <c r="K34" s="452"/>
      <c r="L34" s="457"/>
      <c r="M34" s="457"/>
      <c r="N34" s="454"/>
      <c r="O34" s="446"/>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row>
    <row r="35" spans="2:52" ht="21.75" customHeight="1">
      <c r="B35" s="476"/>
      <c r="C35" s="479" t="str">
        <f>IF(D35="","",VLOOKUP(D35,'検索用'!$B$3:$D$22,3,0))</f>
        <v>投</v>
      </c>
      <c r="D35" s="476">
        <v>12</v>
      </c>
      <c r="E35" s="131"/>
      <c r="F35" s="458" t="str">
        <f>IF(D35="","",VLOOKUP(D35,'選手資格証明書'!$B$6:$Y$65,7))</f>
        <v>サトミ　シゲタ</v>
      </c>
      <c r="G35" s="459"/>
      <c r="H35" s="484">
        <f>IF(D35="","",VLOOKUP(D35,'メンバー表'!$C$14:$AB$33,19))</f>
        <v>2</v>
      </c>
      <c r="I35" s="187">
        <f>IF($D35="","",IF(OR(ISERROR(VLOOKUP($D35,'選手資格証明書'!$B$6:$CR$65,89))="",VLOOKUP($D35,'選手資格証明書'!$B$6:$CR$65,89)=""),"",VLOOKUP($D35,'選手資格証明書'!$B$6:$CR$65,89)))</f>
      </c>
      <c r="J35" s="451" t="str">
        <f>IF(D35="","",VLOOKUP(D35,'メンバー表'!$C$14:$AM$33,36,0))</f>
        <v>左</v>
      </c>
      <c r="K35" s="451" t="str">
        <f>IF(D35="","",VLOOKUP(D35,'メンバー表'!$C$14:$AM$33,37,0))</f>
        <v>左</v>
      </c>
      <c r="L35" s="456">
        <f>IF(D35="","",VLOOKUP(D35,'メンバー表'!$C$14:$AE$33,28))</f>
        <v>170</v>
      </c>
      <c r="M35" s="456">
        <f>IF(D35="","",VLOOKUP(D35,'メンバー表'!$C$14:$AI$33,32))</f>
        <v>66</v>
      </c>
      <c r="N35" s="453">
        <v>0.133</v>
      </c>
      <c r="O35" s="444" t="s">
        <v>446</v>
      </c>
      <c r="P35" s="92"/>
      <c r="Q35" s="92"/>
      <c r="R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row>
    <row r="36" spans="2:52" ht="21.75" customHeight="1">
      <c r="B36" s="477"/>
      <c r="C36" s="480"/>
      <c r="D36" s="477"/>
      <c r="E36" s="182"/>
      <c r="F36" s="460" t="str">
        <f>IF(D35="","",VLOOKUP(D35,'メンバー表'!$C$14:$R$33,9))</f>
        <v>里見　重太</v>
      </c>
      <c r="G36" s="461"/>
      <c r="H36" s="461"/>
      <c r="I36" s="186" t="str">
        <f>IF($D35="","",VLOOKUP($D35,'選手資格証明書'!$B$6:$CR$65,79))</f>
        <v>相模原・旭</v>
      </c>
      <c r="J36" s="452"/>
      <c r="K36" s="452"/>
      <c r="L36" s="457"/>
      <c r="M36" s="457"/>
      <c r="N36" s="454"/>
      <c r="O36" s="446"/>
      <c r="P36" s="92"/>
      <c r="Q36" s="92"/>
      <c r="R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row>
    <row r="37" spans="2:52" ht="21.75" customHeight="1">
      <c r="B37" s="476"/>
      <c r="C37" s="479" t="str">
        <f>IF(D37="","",VLOOKUP(D37,'検索用'!$B$3:$D$22,3,0))</f>
        <v>捕</v>
      </c>
      <c r="D37" s="476">
        <v>14</v>
      </c>
      <c r="E37" s="131"/>
      <c r="F37" s="458" t="str">
        <f>IF(D37="","",VLOOKUP(D37,'選手資格証明書'!$B$6:$Y$65,7))</f>
        <v>キワキ　ユウスケ</v>
      </c>
      <c r="G37" s="459"/>
      <c r="H37" s="484">
        <f>IF(D37="","",VLOOKUP(D37,'メンバー表'!$C$14:$AB$33,19))</f>
        <v>3</v>
      </c>
      <c r="I37" s="187">
        <f>IF($D37="","",IF(OR(ISERROR(VLOOKUP($D37,'選手資格証明書'!$B$6:$CR$65,89))="",VLOOKUP($D37,'選手資格証明書'!$B$6:$CR$65,89)=""),"",VLOOKUP($D37,'選手資格証明書'!$B$6:$CR$65,89)))</f>
      </c>
      <c r="J37" s="451" t="str">
        <f>IF(D37="","",VLOOKUP(D37,'メンバー表'!$C$14:$AM$33,36,0))</f>
        <v>右</v>
      </c>
      <c r="K37" s="451" t="str">
        <f>IF(D37="","",VLOOKUP(D37,'メンバー表'!$C$14:$AM$33,37,0))</f>
        <v>右</v>
      </c>
      <c r="L37" s="456">
        <f>IF(D37="","",VLOOKUP(D37,'メンバー表'!$C$14:$AE$33,28))</f>
        <v>175</v>
      </c>
      <c r="M37" s="456">
        <f>IF(D37="","",VLOOKUP(D37,'メンバー表'!$C$14:$AI$33,32))</f>
        <v>75</v>
      </c>
      <c r="N37" s="453">
        <v>0.155</v>
      </c>
      <c r="O37" s="444" t="s">
        <v>447</v>
      </c>
      <c r="P37" s="92"/>
      <c r="Q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row>
    <row r="38" spans="2:52" ht="21.75" customHeight="1">
      <c r="B38" s="477"/>
      <c r="C38" s="480"/>
      <c r="D38" s="477"/>
      <c r="E38" s="182"/>
      <c r="F38" s="460" t="str">
        <f>IF(D37="","",VLOOKUP(D37,'メンバー表'!$C$14:$R$33,9))</f>
        <v>木脇　祐介</v>
      </c>
      <c r="G38" s="461"/>
      <c r="H38" s="461"/>
      <c r="I38" s="186" t="str">
        <f>IF($D37="","",VLOOKUP($D37,'選手資格証明書'!$B$6:$CR$65,79))</f>
        <v>本　牧</v>
      </c>
      <c r="J38" s="452"/>
      <c r="K38" s="452"/>
      <c r="L38" s="457"/>
      <c r="M38" s="457"/>
      <c r="N38" s="454"/>
      <c r="O38" s="446"/>
      <c r="P38" s="92"/>
      <c r="Q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row>
    <row r="39" spans="2:52" ht="21.75" customHeight="1">
      <c r="B39" s="476"/>
      <c r="C39" s="479" t="str">
        <f>IF(D39="","",VLOOKUP(D39,'検索用'!$B$3:$D$22,3,0))</f>
        <v>捕</v>
      </c>
      <c r="D39" s="476">
        <v>15</v>
      </c>
      <c r="E39" s="131"/>
      <c r="F39" s="458" t="str">
        <f>IF(D39="","",VLOOKUP(D39,'選手資格証明書'!$B$6:$Y$65,7))</f>
        <v>エンドウ　ショウイチ</v>
      </c>
      <c r="G39" s="459"/>
      <c r="H39" s="484">
        <f>IF(D39="","",VLOOKUP(D39,'メンバー表'!$C$14:$AB$33,19))</f>
        <v>2</v>
      </c>
      <c r="I39" s="187">
        <f>IF($D39="","",IF(OR(ISERROR(VLOOKUP($D39,'選手資格証明書'!$B$6:$CR$65,89))="",VLOOKUP($D39,'選手資格証明書'!$B$6:$CR$65,89)=""),"",VLOOKUP($D39,'選手資格証明書'!$B$6:$CR$65,89)))</f>
      </c>
      <c r="J39" s="451" t="str">
        <f>IF(D39="","",VLOOKUP(D39,'メンバー表'!$C$14:$AM$33,36,0))</f>
        <v>右</v>
      </c>
      <c r="K39" s="451" t="str">
        <f>IF(D39="","",VLOOKUP(D39,'メンバー表'!$C$14:$AM$33,37,0))</f>
        <v>右</v>
      </c>
      <c r="L39" s="456">
        <f>IF(D39="","",VLOOKUP(D39,'メンバー表'!$C$14:$AE$33,28))</f>
        <v>168</v>
      </c>
      <c r="M39" s="456">
        <f>IF(D39="","",VLOOKUP(D39,'メンバー表'!$C$14:$AI$33,32))</f>
        <v>70</v>
      </c>
      <c r="N39" s="453">
        <v>0.222</v>
      </c>
      <c r="O39" s="444" t="s">
        <v>448</v>
      </c>
      <c r="P39" s="92"/>
      <c r="Q39" s="92"/>
      <c r="R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row>
    <row r="40" spans="2:52" ht="21.75" customHeight="1">
      <c r="B40" s="477"/>
      <c r="C40" s="480"/>
      <c r="D40" s="477"/>
      <c r="E40" s="182"/>
      <c r="F40" s="460" t="str">
        <f>IF(D39="","",VLOOKUP(D39,'メンバー表'!$C$14:$R$33,9))</f>
        <v>遠藤　正一</v>
      </c>
      <c r="G40" s="461"/>
      <c r="H40" s="461"/>
      <c r="I40" s="186" t="str">
        <f>IF($D39="","",VLOOKUP($D39,'選手資格証明書'!$B$6:$CR$65,79))</f>
        <v>浜　岳</v>
      </c>
      <c r="J40" s="452"/>
      <c r="K40" s="452"/>
      <c r="L40" s="457"/>
      <c r="M40" s="457"/>
      <c r="N40" s="454"/>
      <c r="O40" s="446"/>
      <c r="P40" s="92"/>
      <c r="Q40" s="92"/>
      <c r="R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row>
    <row r="41" spans="2:52" ht="21.75" customHeight="1">
      <c r="B41" s="476"/>
      <c r="C41" s="479" t="str">
        <f>IF(D41="","",VLOOKUP(D41,'検索用'!$B$3:$D$22,3,0))</f>
        <v>投</v>
      </c>
      <c r="D41" s="476">
        <v>16</v>
      </c>
      <c r="E41" s="131"/>
      <c r="F41" s="458" t="str">
        <f>IF(D41="","",VLOOKUP(D41,'選手資格証明書'!$B$6:$Y$65,7))</f>
        <v>ホンダ　リュウイチ</v>
      </c>
      <c r="G41" s="459"/>
      <c r="H41" s="484">
        <f>IF(D41="","",VLOOKUP(D41,'メンバー表'!$C$14:$AB$33,19))</f>
        <v>1</v>
      </c>
      <c r="I41" s="187">
        <f>IF($D41="","",IF(OR(ISERROR(VLOOKUP($D41,'選手資格証明書'!$B$6:$CR$65,89))="",VLOOKUP($D41,'選手資格証明書'!$B$6:$CR$65,89)=""),"",VLOOKUP($D41,'選手資格証明書'!$B$6:$CR$65,89)))</f>
      </c>
      <c r="J41" s="451" t="str">
        <f>IF(D41="","",VLOOKUP(D41,'メンバー表'!$C$14:$AM$33,36,0))</f>
        <v>右</v>
      </c>
      <c r="K41" s="451" t="str">
        <f>IF(D41="","",VLOOKUP(D41,'メンバー表'!$C$14:$AM$33,37,0))</f>
        <v>右</v>
      </c>
      <c r="L41" s="456">
        <f>IF(D41="","",VLOOKUP(D41,'メンバー表'!$C$14:$AE$33,28))</f>
        <v>168</v>
      </c>
      <c r="M41" s="456">
        <f>IF(D41="","",VLOOKUP(D41,'メンバー表'!$C$14:$AI$33,32))</f>
        <v>70</v>
      </c>
      <c r="N41" s="453">
        <v>0.111</v>
      </c>
      <c r="O41" s="444" t="s">
        <v>449</v>
      </c>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row>
    <row r="42" spans="2:52" ht="21.75" customHeight="1">
      <c r="B42" s="477"/>
      <c r="C42" s="480"/>
      <c r="D42" s="477"/>
      <c r="E42" s="182"/>
      <c r="F42" s="460" t="str">
        <f>IF(D41="","",VLOOKUP(D41,'メンバー表'!$C$14:$R$33,9))</f>
        <v>本多　竜一</v>
      </c>
      <c r="G42" s="461"/>
      <c r="H42" s="461"/>
      <c r="I42" s="186" t="str">
        <f>IF($D41="","",VLOOKUP($D41,'選手資格証明書'!$B$6:$CR$65,79))</f>
        <v>市　沢</v>
      </c>
      <c r="J42" s="452"/>
      <c r="K42" s="452"/>
      <c r="L42" s="457"/>
      <c r="M42" s="457"/>
      <c r="N42" s="454"/>
      <c r="O42" s="446"/>
      <c r="P42" s="92"/>
      <c r="Q42" s="92"/>
      <c r="R42" s="92"/>
      <c r="S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row>
    <row r="43" spans="2:52" ht="21.75" customHeight="1">
      <c r="B43" s="476"/>
      <c r="C43" s="479" t="str">
        <f>IF(D43="","",VLOOKUP(D43,'検索用'!$B$3:$D$22,3,0))</f>
        <v>内</v>
      </c>
      <c r="D43" s="476">
        <v>17</v>
      </c>
      <c r="E43" s="131"/>
      <c r="F43" s="458" t="str">
        <f>IF(D43="","",VLOOKUP(D43,'選手資格証明書'!$B$6:$Y$65,7))</f>
        <v>ヤマクラ　キンジ</v>
      </c>
      <c r="G43" s="462"/>
      <c r="H43" s="484">
        <f>IF(D43="","",VLOOKUP(D43,'メンバー表'!$C$14:$AB$33,19))</f>
        <v>1</v>
      </c>
      <c r="I43" s="187">
        <f>IF($D43="","",IF(OR(ISERROR(VLOOKUP($D43,'選手資格証明書'!$B$6:$CR$65,89))="",VLOOKUP($D43,'選手資格証明書'!$B$6:$CR$65,89)=""),"",VLOOKUP($D43,'選手資格証明書'!$B$6:$CR$65,89)))</f>
      </c>
      <c r="J43" s="451" t="str">
        <f>IF(D43="","",VLOOKUP(D43,'メンバー表'!$C$14:$AM$33,36,0))</f>
        <v>右</v>
      </c>
      <c r="K43" s="451" t="str">
        <f>IF(D43="","",VLOOKUP(D43,'メンバー表'!$C$14:$AM$33,37,0))</f>
        <v>右</v>
      </c>
      <c r="L43" s="456">
        <f>IF(D43="","",VLOOKUP(D43,'メンバー表'!$C$14:$AE$33,28))</f>
        <v>170</v>
      </c>
      <c r="M43" s="456">
        <f>IF(D43="","",VLOOKUP(D43,'メンバー表'!$C$14:$AI$33,32))</f>
        <v>71</v>
      </c>
      <c r="N43" s="453">
        <v>0.333</v>
      </c>
      <c r="O43" s="444" t="s">
        <v>450</v>
      </c>
      <c r="P43" s="92"/>
      <c r="Q43" s="92"/>
      <c r="R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row>
    <row r="44" spans="2:52" ht="21.75" customHeight="1">
      <c r="B44" s="477"/>
      <c r="C44" s="480"/>
      <c r="D44" s="477"/>
      <c r="E44" s="182"/>
      <c r="F44" s="460" t="str">
        <f>IF(D43="","",VLOOKUP(D43,'メンバー表'!$C$14:$R$33,9))</f>
        <v>山倉　欽二</v>
      </c>
      <c r="G44" s="461"/>
      <c r="H44" s="461"/>
      <c r="I44" s="186" t="str">
        <f>IF($D43="","",VLOOKUP($D43,'選手資格証明書'!$B$6:$CR$65,79))</f>
        <v>小田原・城山</v>
      </c>
      <c r="J44" s="452"/>
      <c r="K44" s="452"/>
      <c r="L44" s="457"/>
      <c r="M44" s="457"/>
      <c r="N44" s="454"/>
      <c r="O44" s="446"/>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row>
    <row r="45" spans="2:52" ht="21.75" customHeight="1">
      <c r="B45" s="476"/>
      <c r="C45" s="479" t="str">
        <f>IF(D45="","",VLOOKUP(D45,'検索用'!$B$3:$D$22,3,0))</f>
        <v>外</v>
      </c>
      <c r="D45" s="476">
        <v>18</v>
      </c>
      <c r="E45" s="131"/>
      <c r="F45" s="458" t="str">
        <f>IF(D45="","",VLOOKUP(D45,'選手資格証明書'!$B$6:$Y$65,7))</f>
        <v>ミヤモト　　フトシ</v>
      </c>
      <c r="G45" s="462"/>
      <c r="H45" s="484">
        <f>IF(D45="","",VLOOKUP(D45,'メンバー表'!$C$14:$AB$33,19))</f>
        <v>1</v>
      </c>
      <c r="I45" s="187">
        <f>IF($D45="","",IF(OR(ISERROR(VLOOKUP($D45,'選手資格証明書'!$B$6:$CR$65,89))="",VLOOKUP($D45,'選手資格証明書'!$B$6:$CR$65,89)=""),"",VLOOKUP($D45,'選手資格証明書'!$B$6:$CR$65,89)))</f>
      </c>
      <c r="J45" s="451" t="str">
        <f>IF(D45="","",VLOOKUP(D45,'メンバー表'!$C$14:$AM$33,36,0))</f>
        <v>右</v>
      </c>
      <c r="K45" s="451" t="str">
        <f>IF(D45="","",VLOOKUP(D45,'メンバー表'!$C$14:$AM$33,37,0))</f>
        <v>右</v>
      </c>
      <c r="L45" s="456">
        <f>IF(D45="","",VLOOKUP(D45,'メンバー表'!$C$14:$AE$33,28))</f>
        <v>169</v>
      </c>
      <c r="M45" s="456">
        <f>IF(D45="","",VLOOKUP(D45,'メンバー表'!$C$14:$AI$33,32))</f>
        <v>72</v>
      </c>
      <c r="N45" s="453" t="s">
        <v>475</v>
      </c>
      <c r="O45" s="444" t="s">
        <v>451</v>
      </c>
      <c r="P45" s="92"/>
      <c r="Q45" s="92"/>
      <c r="R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row>
    <row r="46" spans="2:52" ht="21.75" customHeight="1">
      <c r="B46" s="477"/>
      <c r="C46" s="480"/>
      <c r="D46" s="477"/>
      <c r="E46" s="182"/>
      <c r="F46" s="460" t="str">
        <f>IF(D45="","",VLOOKUP(D45,'メンバー表'!$C$14:$R$33,9))</f>
        <v>宮元　　太</v>
      </c>
      <c r="G46" s="461"/>
      <c r="H46" s="461"/>
      <c r="I46" s="186" t="str">
        <f>IF($D45="","",VLOOKUP($D45,'選手資格証明書'!$B$6:$CR$65,79))</f>
        <v>生　麦</v>
      </c>
      <c r="J46" s="452"/>
      <c r="K46" s="452"/>
      <c r="L46" s="457"/>
      <c r="M46" s="457"/>
      <c r="N46" s="454"/>
      <c r="O46" s="446"/>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row>
    <row r="47" spans="2:52" ht="21.75" customHeight="1">
      <c r="B47" s="476"/>
      <c r="C47" s="479" t="str">
        <f>IF(D47="","",VLOOKUP(D47,'検索用'!$B$3:$D$22,3,0))</f>
        <v>外</v>
      </c>
      <c r="D47" s="476">
        <v>19</v>
      </c>
      <c r="E47" s="131"/>
      <c r="F47" s="458" t="str">
        <f>IF(D47="","",VLOOKUP(D47,'選手資格証明書'!$B$6:$Y$65,7))</f>
        <v>シオカワ　マサト</v>
      </c>
      <c r="G47" s="462"/>
      <c r="H47" s="463">
        <f>IF(D47="","",VLOOKUP(D47,'メンバー表'!$C$14:$AB$33,19))</f>
        <v>1</v>
      </c>
      <c r="I47" s="187">
        <f>IF($D47="","",IF(OR(ISERROR(VLOOKUP($D47,'選手資格証明書'!$B$6:$CR$65,89))="",VLOOKUP($D47,'選手資格証明書'!$B$6:$CR$65,89)=""),"",VLOOKUP($D47,'選手資格証明書'!$B$6:$CR$65,89)))</f>
      </c>
      <c r="J47" s="451" t="str">
        <f>IF(D47="","",VLOOKUP(D47,'メンバー表'!$C$14:$AM$33,36,0))</f>
        <v>右</v>
      </c>
      <c r="K47" s="451" t="str">
        <f>IF(D47="","",VLOOKUP(D47,'メンバー表'!$C$14:$AM$33,37,0))</f>
        <v>左</v>
      </c>
      <c r="L47" s="456">
        <f>IF(D47="","",VLOOKUP(D47,'メンバー表'!$C$14:$AE$33,28))</f>
        <v>177</v>
      </c>
      <c r="M47" s="456">
        <f>IF(D47="","",VLOOKUP(D47,'メンバー表'!$C$14:$AI$33,32))</f>
        <v>83</v>
      </c>
      <c r="N47" s="453" t="s">
        <v>475</v>
      </c>
      <c r="O47" s="444" t="s">
        <v>452</v>
      </c>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row>
    <row r="48" spans="2:52" ht="21.75" customHeight="1">
      <c r="B48" s="477"/>
      <c r="C48" s="480"/>
      <c r="D48" s="477"/>
      <c r="E48" s="182"/>
      <c r="F48" s="460" t="str">
        <f>IF(D47="","",VLOOKUP(D47,'メンバー表'!$C$14:$R$33,9))</f>
        <v>塩川　将人</v>
      </c>
      <c r="G48" s="461"/>
      <c r="H48" s="464"/>
      <c r="I48" s="186" t="str">
        <f>IF($D47="","",VLOOKUP($D47,'選手資格証明書'!$B$6:$CR$65,79))</f>
        <v>座間・西</v>
      </c>
      <c r="J48" s="452"/>
      <c r="K48" s="452"/>
      <c r="L48" s="457"/>
      <c r="M48" s="457"/>
      <c r="N48" s="454"/>
      <c r="O48" s="446"/>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row>
    <row r="49" spans="2:52" ht="21.75" customHeight="1">
      <c r="B49" s="476"/>
      <c r="C49" s="479" t="str">
        <f>IF(D49="","",VLOOKUP(D49,'検索用'!$B$3:$D$22,3,0))</f>
        <v>投</v>
      </c>
      <c r="D49" s="476">
        <v>20</v>
      </c>
      <c r="E49" s="131"/>
      <c r="F49" s="458" t="str">
        <f>IF(D49="","",VLOOKUP(D49,'選手資格証明書'!$B$6:$Y$65,7))</f>
        <v>ミネギシ　ヒデヒト</v>
      </c>
      <c r="G49" s="462"/>
      <c r="H49" s="463">
        <f>IF(D49="","",VLOOKUP(D49,'メンバー表'!$C$14:$AB$33,19))</f>
        <v>1</v>
      </c>
      <c r="I49" s="187">
        <f>IF($D49="","",IF(OR(ISERROR(VLOOKUP($D49,'選手資格証明書'!$B$6:$CR$65,89))="",VLOOKUP($D49,'選手資格証明書'!$B$6:$CR$65,89)=""),"",VLOOKUP($D49,'選手資格証明書'!$B$6:$CR$65,89)))</f>
      </c>
      <c r="J49" s="451" t="str">
        <f>IF(D49="","",VLOOKUP(D49,'メンバー表'!$C$14:$AM$33,36,0))</f>
        <v>左</v>
      </c>
      <c r="K49" s="451" t="str">
        <f>IF(D49="","",VLOOKUP(D49,'メンバー表'!$C$14:$AM$33,37,0))</f>
        <v>左</v>
      </c>
      <c r="L49" s="456">
        <f>IF(D49="","",VLOOKUP(D49,'メンバー表'!$C$14:$AE$33,28))</f>
        <v>175</v>
      </c>
      <c r="M49" s="456">
        <f>IF(D49="","",VLOOKUP(D49,'メンバー表'!$C$14:$AI$33,32))</f>
        <v>66</v>
      </c>
      <c r="N49" s="453" t="s">
        <v>475</v>
      </c>
      <c r="O49" s="444" t="s">
        <v>453</v>
      </c>
      <c r="P49" s="92"/>
      <c r="Q49" s="92"/>
      <c r="R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row>
    <row r="50" spans="2:52" ht="21.75" customHeight="1">
      <c r="B50" s="477"/>
      <c r="C50" s="480"/>
      <c r="D50" s="477"/>
      <c r="E50" s="482"/>
      <c r="F50" s="460" t="str">
        <f>IF(D49="","",VLOOKUP(D49,'メンバー表'!$C$14:$R$33,9))</f>
        <v>峯岸　英仁</v>
      </c>
      <c r="G50" s="461"/>
      <c r="H50" s="464"/>
      <c r="I50" s="191" t="str">
        <f>IF($D49="","",VLOOKUP($D49,'選手資格証明書'!$B$6:$CR$65,79))</f>
        <v>永　田</v>
      </c>
      <c r="J50" s="452"/>
      <c r="K50" s="452"/>
      <c r="L50" s="457"/>
      <c r="M50" s="457"/>
      <c r="N50" s="454"/>
      <c r="O50" s="446"/>
      <c r="P50" s="92"/>
      <c r="Q50" s="92"/>
      <c r="R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row>
    <row r="51" spans="2:52" ht="21.75" customHeight="1">
      <c r="B51" s="478"/>
      <c r="C51" s="481"/>
      <c r="D51" s="478"/>
      <c r="E51" s="483"/>
      <c r="F51" s="474"/>
      <c r="G51" s="475"/>
      <c r="H51" s="465"/>
      <c r="I51" s="192"/>
      <c r="J51" s="466"/>
      <c r="K51" s="466"/>
      <c r="L51" s="467"/>
      <c r="M51" s="467"/>
      <c r="N51" s="455"/>
      <c r="O51" s="445"/>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row>
    <row r="52" spans="2:52" ht="21.75" customHeight="1">
      <c r="B52" s="468" t="s">
        <v>39</v>
      </c>
      <c r="C52" s="469"/>
      <c r="D52" s="472" t="s">
        <v>476</v>
      </c>
      <c r="E52" s="134"/>
      <c r="F52" s="458" t="str">
        <f>IF('メンバー表'!K34="","",PHONETIC('メンバー表'!K34))</f>
        <v>ヤスダ　アケミ</v>
      </c>
      <c r="G52" s="459"/>
      <c r="H52" s="463">
        <f>IF('メンバー表'!U34="","",'メンバー表'!U34)</f>
        <v>3</v>
      </c>
      <c r="I52" s="193">
        <f>IF('メンバー表'!Y34="","",'メンバー表'!Y34)</f>
      </c>
      <c r="J52" s="447" t="s">
        <v>477</v>
      </c>
      <c r="K52" s="448"/>
      <c r="L52" s="456" t="s">
        <v>477</v>
      </c>
      <c r="M52" s="456" t="s">
        <v>477</v>
      </c>
      <c r="N52" s="456" t="s">
        <v>477</v>
      </c>
      <c r="O52" s="444" t="s">
        <v>454</v>
      </c>
      <c r="P52" s="92"/>
      <c r="Q52" s="92"/>
      <c r="R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row>
    <row r="53" spans="2:52" ht="21.75" customHeight="1">
      <c r="B53" s="470"/>
      <c r="C53" s="471"/>
      <c r="D53" s="473"/>
      <c r="E53" s="90"/>
      <c r="F53" s="474" t="str">
        <f>IF('メンバー表'!K34="","",'メンバー表'!K34)</f>
        <v>安田　明実</v>
      </c>
      <c r="G53" s="475"/>
      <c r="H53" s="465"/>
      <c r="I53" s="188" t="str">
        <f>IF('メンバー表'!AA34="","",'メンバー表'!AA34)</f>
        <v>横須賀・鴨居</v>
      </c>
      <c r="J53" s="449"/>
      <c r="K53" s="450"/>
      <c r="L53" s="467"/>
      <c r="M53" s="467"/>
      <c r="N53" s="467"/>
      <c r="O53" s="445"/>
      <c r="P53" s="92"/>
      <c r="Q53" s="92"/>
      <c r="R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row>
    <row r="54" spans="2:52" ht="12.75">
      <c r="B54" s="92"/>
      <c r="C54" s="92"/>
      <c r="D54" s="92"/>
      <c r="E54" s="92"/>
      <c r="F54" s="125"/>
      <c r="G54" s="125"/>
      <c r="H54" s="92"/>
      <c r="I54" s="92"/>
      <c r="J54" s="92"/>
      <c r="K54" s="92"/>
      <c r="L54" s="92"/>
      <c r="M54" s="92"/>
      <c r="N54" s="125"/>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row>
    <row r="55" spans="2:52" ht="12.75">
      <c r="B55" s="92"/>
      <c r="C55" s="92"/>
      <c r="D55" s="92"/>
      <c r="E55" s="92"/>
      <c r="F55" s="125"/>
      <c r="G55" s="125"/>
      <c r="H55" s="92"/>
      <c r="I55" s="92"/>
      <c r="J55" s="92"/>
      <c r="K55" s="92"/>
      <c r="L55" s="92"/>
      <c r="M55" s="92"/>
      <c r="N55" s="125"/>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row>
    <row r="56" spans="2:52" ht="12.75">
      <c r="B56" s="92"/>
      <c r="C56" s="92"/>
      <c r="D56" s="92"/>
      <c r="E56" s="92"/>
      <c r="F56" s="125"/>
      <c r="G56" s="125"/>
      <c r="H56" s="92"/>
      <c r="I56" s="92"/>
      <c r="J56" s="92"/>
      <c r="K56" s="92"/>
      <c r="L56" s="92"/>
      <c r="M56" s="92"/>
      <c r="N56" s="125"/>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row>
    <row r="57" spans="2:52" ht="12.75">
      <c r="B57" s="92"/>
      <c r="C57" s="92"/>
      <c r="D57" s="92"/>
      <c r="E57" s="92"/>
      <c r="F57" s="125"/>
      <c r="G57" s="125"/>
      <c r="H57" s="92"/>
      <c r="I57" s="92"/>
      <c r="J57" s="92"/>
      <c r="K57" s="92"/>
      <c r="L57" s="92"/>
      <c r="M57" s="92"/>
      <c r="N57" s="125"/>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row>
    <row r="58" spans="5:52" ht="12.75">
      <c r="E58" s="92"/>
      <c r="F58" s="125"/>
      <c r="G58" s="125"/>
      <c r="H58" s="92"/>
      <c r="I58" s="92"/>
      <c r="J58" s="92"/>
      <c r="K58" s="92"/>
      <c r="L58" s="92"/>
      <c r="M58" s="92"/>
      <c r="N58" s="125"/>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row>
    <row r="59" spans="2:52" ht="12.75">
      <c r="B59" s="92"/>
      <c r="C59" s="92"/>
      <c r="D59" s="92"/>
      <c r="E59" s="92"/>
      <c r="F59" s="125"/>
      <c r="G59" s="125"/>
      <c r="H59" s="92"/>
      <c r="I59" s="92"/>
      <c r="J59" s="92"/>
      <c r="K59" s="92"/>
      <c r="L59" s="92"/>
      <c r="M59" s="92"/>
      <c r="N59" s="125"/>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row>
    <row r="60" spans="2:52" ht="12.75">
      <c r="B60" s="92"/>
      <c r="C60" s="92"/>
      <c r="D60" s="92"/>
      <c r="E60" s="92"/>
      <c r="F60" s="125"/>
      <c r="G60" s="125"/>
      <c r="H60" s="92"/>
      <c r="I60" s="92"/>
      <c r="J60" s="92"/>
      <c r="K60" s="92"/>
      <c r="L60" s="92"/>
      <c r="M60" s="92"/>
      <c r="N60" s="125"/>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row>
    <row r="61" spans="2:52" ht="12.75">
      <c r="B61" s="92"/>
      <c r="C61" s="92"/>
      <c r="D61" s="92"/>
      <c r="E61" s="92"/>
      <c r="F61" s="125"/>
      <c r="G61" s="125"/>
      <c r="H61" s="92"/>
      <c r="I61" s="92"/>
      <c r="J61" s="92"/>
      <c r="K61" s="92"/>
      <c r="L61" s="92"/>
      <c r="M61" s="92"/>
      <c r="N61" s="125"/>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row>
  </sheetData>
  <sheetProtection/>
  <mergeCells count="262">
    <mergeCell ref="F6:G6"/>
    <mergeCell ref="K6:K7"/>
    <mergeCell ref="D1:K1"/>
    <mergeCell ref="B1:C1"/>
    <mergeCell ref="N8:N9"/>
    <mergeCell ref="N6:N7"/>
    <mergeCell ref="J8:J9"/>
    <mergeCell ref="K8:K9"/>
    <mergeCell ref="O6:O7"/>
    <mergeCell ref="B6:B7"/>
    <mergeCell ref="H6:H7"/>
    <mergeCell ref="J6:J7"/>
    <mergeCell ref="F7:G7"/>
    <mergeCell ref="B10:B11"/>
    <mergeCell ref="C10:C11"/>
    <mergeCell ref="D10:D11"/>
    <mergeCell ref="H10:H11"/>
    <mergeCell ref="F9:G9"/>
    <mergeCell ref="L10:L11"/>
    <mergeCell ref="D8:D9"/>
    <mergeCell ref="H8:H9"/>
    <mergeCell ref="M10:M11"/>
    <mergeCell ref="B8:B9"/>
    <mergeCell ref="C8:C9"/>
    <mergeCell ref="L8:L9"/>
    <mergeCell ref="M8:M9"/>
    <mergeCell ref="F8:G8"/>
    <mergeCell ref="F10:G10"/>
    <mergeCell ref="F11:G11"/>
    <mergeCell ref="N10:N11"/>
    <mergeCell ref="B12:B13"/>
    <mergeCell ref="C12:C13"/>
    <mergeCell ref="D12:D13"/>
    <mergeCell ref="H12:H13"/>
    <mergeCell ref="J12:J13"/>
    <mergeCell ref="K12:K13"/>
    <mergeCell ref="J10:J11"/>
    <mergeCell ref="K10:K11"/>
    <mergeCell ref="N12:N13"/>
    <mergeCell ref="B14:B15"/>
    <mergeCell ref="C14:C15"/>
    <mergeCell ref="D14:D15"/>
    <mergeCell ref="H14:H15"/>
    <mergeCell ref="F14:G14"/>
    <mergeCell ref="F15:G15"/>
    <mergeCell ref="L14:L15"/>
    <mergeCell ref="M14:M15"/>
    <mergeCell ref="L12:L13"/>
    <mergeCell ref="M12:M13"/>
    <mergeCell ref="N14:N15"/>
    <mergeCell ref="B16:B17"/>
    <mergeCell ref="C16:C17"/>
    <mergeCell ref="D16:D17"/>
    <mergeCell ref="H16:H17"/>
    <mergeCell ref="J16:J17"/>
    <mergeCell ref="K16:K17"/>
    <mergeCell ref="J14:J15"/>
    <mergeCell ref="K14:K15"/>
    <mergeCell ref="N16:N17"/>
    <mergeCell ref="B18:B19"/>
    <mergeCell ref="C18:C19"/>
    <mergeCell ref="D18:D19"/>
    <mergeCell ref="H18:H19"/>
    <mergeCell ref="L18:L19"/>
    <mergeCell ref="M18:M19"/>
    <mergeCell ref="L16:L17"/>
    <mergeCell ref="M16:M17"/>
    <mergeCell ref="N18:N19"/>
    <mergeCell ref="J18:J19"/>
    <mergeCell ref="K18:K19"/>
    <mergeCell ref="B20:B21"/>
    <mergeCell ref="C20:C21"/>
    <mergeCell ref="D20:D21"/>
    <mergeCell ref="H20:H21"/>
    <mergeCell ref="F18:G18"/>
    <mergeCell ref="N20:N21"/>
    <mergeCell ref="B22:B23"/>
    <mergeCell ref="C22:C23"/>
    <mergeCell ref="D22:D23"/>
    <mergeCell ref="H22:H23"/>
    <mergeCell ref="J20:J21"/>
    <mergeCell ref="K20:K21"/>
    <mergeCell ref="J22:J23"/>
    <mergeCell ref="K22:K23"/>
    <mergeCell ref="F22:G22"/>
    <mergeCell ref="M24:M25"/>
    <mergeCell ref="L22:L23"/>
    <mergeCell ref="M22:M23"/>
    <mergeCell ref="L20:L21"/>
    <mergeCell ref="M20:M21"/>
    <mergeCell ref="L24:L25"/>
    <mergeCell ref="N24:N25"/>
    <mergeCell ref="B27:C27"/>
    <mergeCell ref="F24:G24"/>
    <mergeCell ref="F23:G23"/>
    <mergeCell ref="F25:G25"/>
    <mergeCell ref="N22:N23"/>
    <mergeCell ref="B24:B25"/>
    <mergeCell ref="C24:C25"/>
    <mergeCell ref="D24:D25"/>
    <mergeCell ref="H24:H25"/>
    <mergeCell ref="H29:H30"/>
    <mergeCell ref="J29:J30"/>
    <mergeCell ref="F30:G30"/>
    <mergeCell ref="F29:G29"/>
    <mergeCell ref="K29:K30"/>
    <mergeCell ref="L29:L30"/>
    <mergeCell ref="H33:H34"/>
    <mergeCell ref="F34:G34"/>
    <mergeCell ref="F33:G33"/>
    <mergeCell ref="J24:J25"/>
    <mergeCell ref="K24:K25"/>
    <mergeCell ref="N29:N30"/>
    <mergeCell ref="L31:L32"/>
    <mergeCell ref="M31:M32"/>
    <mergeCell ref="N31:N32"/>
    <mergeCell ref="M29:M30"/>
    <mergeCell ref="B33:B34"/>
    <mergeCell ref="B29:B30"/>
    <mergeCell ref="C29:C30"/>
    <mergeCell ref="D29:D30"/>
    <mergeCell ref="C33:C34"/>
    <mergeCell ref="D33:D34"/>
    <mergeCell ref="K31:K32"/>
    <mergeCell ref="F32:G32"/>
    <mergeCell ref="F31:G31"/>
    <mergeCell ref="B31:B32"/>
    <mergeCell ref="C31:C32"/>
    <mergeCell ref="D31:D32"/>
    <mergeCell ref="H31:H32"/>
    <mergeCell ref="J31:J32"/>
    <mergeCell ref="N33:N34"/>
    <mergeCell ref="L35:L36"/>
    <mergeCell ref="M35:M36"/>
    <mergeCell ref="N35:N36"/>
    <mergeCell ref="K33:K34"/>
    <mergeCell ref="L33:L34"/>
    <mergeCell ref="M33:M34"/>
    <mergeCell ref="D37:D38"/>
    <mergeCell ref="H37:H38"/>
    <mergeCell ref="F38:G38"/>
    <mergeCell ref="F37:G37"/>
    <mergeCell ref="B35:B36"/>
    <mergeCell ref="C35:C36"/>
    <mergeCell ref="D35:D36"/>
    <mergeCell ref="H35:H36"/>
    <mergeCell ref="B37:B38"/>
    <mergeCell ref="B39:B40"/>
    <mergeCell ref="N37:N38"/>
    <mergeCell ref="L39:L40"/>
    <mergeCell ref="M39:M40"/>
    <mergeCell ref="N39:N40"/>
    <mergeCell ref="K37:K38"/>
    <mergeCell ref="L37:L38"/>
    <mergeCell ref="M37:M38"/>
    <mergeCell ref="J37:J38"/>
    <mergeCell ref="C37:C38"/>
    <mergeCell ref="B41:B42"/>
    <mergeCell ref="C41:C42"/>
    <mergeCell ref="D41:D42"/>
    <mergeCell ref="H41:H42"/>
    <mergeCell ref="F42:G42"/>
    <mergeCell ref="F41:G41"/>
    <mergeCell ref="C39:C40"/>
    <mergeCell ref="D39:D40"/>
    <mergeCell ref="N41:N42"/>
    <mergeCell ref="L43:L44"/>
    <mergeCell ref="M43:M44"/>
    <mergeCell ref="N43:N44"/>
    <mergeCell ref="L41:L42"/>
    <mergeCell ref="M41:M42"/>
    <mergeCell ref="H39:H40"/>
    <mergeCell ref="J39:J40"/>
    <mergeCell ref="B43:B44"/>
    <mergeCell ref="C43:C44"/>
    <mergeCell ref="D43:D44"/>
    <mergeCell ref="H43:H44"/>
    <mergeCell ref="B45:B46"/>
    <mergeCell ref="C45:C46"/>
    <mergeCell ref="D45:D46"/>
    <mergeCell ref="H45:H46"/>
    <mergeCell ref="F46:G46"/>
    <mergeCell ref="F45:G45"/>
    <mergeCell ref="N47:N48"/>
    <mergeCell ref="H47:H48"/>
    <mergeCell ref="J47:J48"/>
    <mergeCell ref="K45:K46"/>
    <mergeCell ref="L45:L46"/>
    <mergeCell ref="M45:M46"/>
    <mergeCell ref="J45:J46"/>
    <mergeCell ref="L47:L48"/>
    <mergeCell ref="B47:B48"/>
    <mergeCell ref="C47:C48"/>
    <mergeCell ref="D47:D48"/>
    <mergeCell ref="F47:G47"/>
    <mergeCell ref="F50:G51"/>
    <mergeCell ref="F49:G49"/>
    <mergeCell ref="F48:G48"/>
    <mergeCell ref="B52:C53"/>
    <mergeCell ref="D52:D53"/>
    <mergeCell ref="F53:G53"/>
    <mergeCell ref="F52:G52"/>
    <mergeCell ref="B49:B51"/>
    <mergeCell ref="C49:C51"/>
    <mergeCell ref="D49:D51"/>
    <mergeCell ref="E50:E51"/>
    <mergeCell ref="H49:H51"/>
    <mergeCell ref="J49:J51"/>
    <mergeCell ref="N52:N53"/>
    <mergeCell ref="H52:H53"/>
    <mergeCell ref="M52:M53"/>
    <mergeCell ref="K49:K51"/>
    <mergeCell ref="L49:L51"/>
    <mergeCell ref="M49:M51"/>
    <mergeCell ref="L52:L53"/>
    <mergeCell ref="F13:G13"/>
    <mergeCell ref="F12:G12"/>
    <mergeCell ref="F20:G20"/>
    <mergeCell ref="F16:G16"/>
    <mergeCell ref="F44:G44"/>
    <mergeCell ref="F43:G43"/>
    <mergeCell ref="F36:G36"/>
    <mergeCell ref="F35:G35"/>
    <mergeCell ref="F17:G17"/>
    <mergeCell ref="F40:G40"/>
    <mergeCell ref="F39:G39"/>
    <mergeCell ref="K43:K44"/>
    <mergeCell ref="K47:K48"/>
    <mergeCell ref="F19:G19"/>
    <mergeCell ref="F21:G21"/>
    <mergeCell ref="J43:J44"/>
    <mergeCell ref="K41:K42"/>
    <mergeCell ref="K35:K36"/>
    <mergeCell ref="J33:J34"/>
    <mergeCell ref="J35:J36"/>
    <mergeCell ref="O8:O9"/>
    <mergeCell ref="O10:O11"/>
    <mergeCell ref="O12:O13"/>
    <mergeCell ref="O14:O15"/>
    <mergeCell ref="J52:K53"/>
    <mergeCell ref="J41:J42"/>
    <mergeCell ref="K39:K40"/>
    <mergeCell ref="N49:N51"/>
    <mergeCell ref="N45:N46"/>
    <mergeCell ref="M47:M48"/>
    <mergeCell ref="O24:O25"/>
    <mergeCell ref="O29:O30"/>
    <mergeCell ref="O31:O32"/>
    <mergeCell ref="O33:O34"/>
    <mergeCell ref="O16:O17"/>
    <mergeCell ref="O18:O19"/>
    <mergeCell ref="O20:O21"/>
    <mergeCell ref="O22:O23"/>
    <mergeCell ref="O52:O53"/>
    <mergeCell ref="O43:O44"/>
    <mergeCell ref="O45:O46"/>
    <mergeCell ref="O47:O48"/>
    <mergeCell ref="O49:O51"/>
    <mergeCell ref="O35:O36"/>
    <mergeCell ref="O37:O38"/>
    <mergeCell ref="O39:O40"/>
    <mergeCell ref="O41:O42"/>
  </mergeCells>
  <conditionalFormatting sqref="D29:D51">
    <cfRule type="cellIs" priority="1" dxfId="1" operator="equal" stopIfTrue="1">
      <formula>""</formula>
    </cfRule>
  </conditionalFormatting>
  <conditionalFormatting sqref="D8:D25">
    <cfRule type="cellIs" priority="2" dxfId="0" operator="equal" stopIfTrue="1">
      <formula>""</formula>
    </cfRule>
  </conditionalFormatting>
  <dataValidations count="6">
    <dataValidation type="list" allowBlank="1" showInputMessage="1" showErrorMessage="1" sqref="C12 C14 C16 C18 C20 C22 C24 C8:C10">
      <formula1>投打</formula1>
    </dataValidation>
    <dataValidation type="list" allowBlank="1" showInputMessage="1" showErrorMessage="1" sqref="E50:E51 E48 E46 E44 E42 E40 E38 E36 E34 E32 E30 E25 E23 E21 E19 E17 E15 E13 E11">
      <formula1>主将</formula1>
    </dataValidation>
    <dataValidation type="list" allowBlank="1" showInputMessage="1" showErrorMessage="1" promptTitle="主将" prompt="主将はリストより◎を選択" sqref="E9">
      <formula1>主将</formula1>
    </dataValidation>
    <dataValidation allowBlank="1" showInputMessage="1" showErrorMessage="1" promptTitle="個人の打率" prompt="０．３３３の形式で入力" sqref="N8:N9"/>
    <dataValidation allowBlank="1" showInputMessage="1" showErrorMessage="1" promptTitle="背番号" prompt="打順に従い背番号を入れて下さい。色が消えます。&#10;控え選手は背番号の若い順に入力して下さい。" sqref="D8:D9"/>
    <dataValidation allowBlank="1" showInputMessage="1" showErrorMessage="1" promptTitle="控え選手の背番号" prompt="打順の１～９番に入力した選手以外の&#10;背番号を若い順に入力して下さい。&#10;２０人未満のチームもあることを想定し&#10;交代選手欄は最初空欄としています" sqref="D29:D30"/>
  </dataValidations>
  <printOptions/>
  <pageMargins left="0.3937007874015748" right="0.3937007874015748" top="0.3937007874015748" bottom="0.3937007874015748" header="0.5118110236220472" footer="0.5118110236220472"/>
  <pageSetup blackAndWhite="1" horizontalDpi="300" verticalDpi="300" orientation="portrait" paperSize="9" scale="80" r:id="rId3"/>
  <legacyDrawing r:id="rId2"/>
</worksheet>
</file>

<file path=xl/worksheets/sheet7.xml><?xml version="1.0" encoding="utf-8"?>
<worksheet xmlns="http://schemas.openxmlformats.org/spreadsheetml/2006/main" xmlns:r="http://schemas.openxmlformats.org/officeDocument/2006/relationships">
  <sheetPr>
    <tabColor indexed="16"/>
  </sheetPr>
  <dimension ref="B1:U53"/>
  <sheetViews>
    <sheetView zoomScalePageLayoutView="0" workbookViewId="0" topLeftCell="A1">
      <selection activeCell="K11" sqref="K11:T11"/>
    </sheetView>
  </sheetViews>
  <sheetFormatPr defaultColWidth="9.00390625" defaultRowHeight="13.5"/>
  <cols>
    <col min="1" max="1" width="1.00390625" style="70" customWidth="1"/>
    <col min="2" max="2" width="5.625" style="70" customWidth="1"/>
    <col min="3" max="3" width="0.5" style="70" customWidth="1"/>
    <col min="4" max="4" width="9.625" style="70" customWidth="1"/>
    <col min="5" max="6" width="1.37890625" style="70" customWidth="1"/>
    <col min="7" max="7" width="9.625" style="70" customWidth="1"/>
    <col min="8" max="8" width="0.5" style="70" customWidth="1"/>
    <col min="9" max="9" width="5.125" style="70" customWidth="1"/>
    <col min="10" max="10" width="16.625" style="70" customWidth="1"/>
    <col min="11" max="11" width="3.75390625" style="70" customWidth="1"/>
    <col min="12" max="12" width="5.625" style="70" customWidth="1"/>
    <col min="13" max="13" width="0.5" style="70" customWidth="1"/>
    <col min="14" max="14" width="9.625" style="70" customWidth="1"/>
    <col min="15" max="16" width="1.37890625" style="70" customWidth="1"/>
    <col min="17" max="17" width="9.625" style="70" customWidth="1"/>
    <col min="18" max="18" width="0.5" style="70" customWidth="1"/>
    <col min="19" max="19" width="5.125" style="70" customWidth="1"/>
    <col min="20" max="20" width="16.625" style="70" customWidth="1"/>
    <col min="21" max="21" width="3.75390625" style="70" customWidth="1"/>
    <col min="22" max="22" width="0.875" style="70" customWidth="1"/>
    <col min="23" max="16384" width="9.00390625" style="70" customWidth="1"/>
  </cols>
  <sheetData>
    <row r="1" spans="2:20" ht="18" customHeight="1">
      <c r="B1" s="506" t="s">
        <v>352</v>
      </c>
      <c r="C1" s="506"/>
      <c r="D1" s="506"/>
      <c r="E1" s="506"/>
      <c r="F1" s="506"/>
      <c r="G1" s="506"/>
      <c r="H1" s="506"/>
      <c r="I1" s="506"/>
      <c r="J1" s="506"/>
      <c r="K1" s="506"/>
      <c r="L1" s="506"/>
      <c r="M1" s="506"/>
      <c r="N1" s="506"/>
      <c r="O1" s="506"/>
      <c r="P1" s="506"/>
      <c r="Q1" s="506"/>
      <c r="R1" s="506"/>
      <c r="S1" s="506"/>
      <c r="T1" s="506"/>
    </row>
    <row r="2" spans="2:20" ht="18" customHeight="1">
      <c r="B2" s="507" t="s">
        <v>376</v>
      </c>
      <c r="C2" s="508"/>
      <c r="D2" s="508"/>
      <c r="E2" s="508"/>
      <c r="F2" s="508"/>
      <c r="G2" s="508"/>
      <c r="H2" s="508"/>
      <c r="I2" s="508"/>
      <c r="J2" s="508"/>
      <c r="K2" s="508"/>
      <c r="L2" s="508"/>
      <c r="M2" s="508"/>
      <c r="N2" s="508"/>
      <c r="O2" s="508"/>
      <c r="P2" s="508"/>
      <c r="Q2" s="508"/>
      <c r="R2" s="508"/>
      <c r="S2" s="508"/>
      <c r="T2" s="508"/>
    </row>
    <row r="3" ht="23.25" customHeight="1"/>
    <row r="4" spans="2:20" ht="23.25" customHeight="1">
      <c r="B4" s="508" t="s">
        <v>359</v>
      </c>
      <c r="C4" s="508"/>
      <c r="D4" s="508"/>
      <c r="E4" s="508"/>
      <c r="F4" s="508"/>
      <c r="G4" s="508"/>
      <c r="H4" s="508"/>
      <c r="I4" s="508"/>
      <c r="J4" s="508"/>
      <c r="K4" s="508"/>
      <c r="L4" s="508"/>
      <c r="M4" s="508"/>
      <c r="N4" s="508"/>
      <c r="O4" s="508"/>
      <c r="P4" s="508"/>
      <c r="Q4" s="508"/>
      <c r="R4" s="508"/>
      <c r="S4" s="508"/>
      <c r="T4" s="508"/>
    </row>
    <row r="5" spans="2:20" ht="23.25" customHeight="1">
      <c r="B5" s="508"/>
      <c r="C5" s="508"/>
      <c r="D5" s="508"/>
      <c r="E5" s="508"/>
      <c r="F5" s="508"/>
      <c r="G5" s="508"/>
      <c r="H5" s="508"/>
      <c r="I5" s="508"/>
      <c r="J5" s="508"/>
      <c r="K5" s="508"/>
      <c r="L5" s="508"/>
      <c r="M5" s="508"/>
      <c r="N5" s="508"/>
      <c r="O5" s="508"/>
      <c r="P5" s="508"/>
      <c r="Q5" s="508"/>
      <c r="R5" s="508"/>
      <c r="S5" s="508"/>
      <c r="T5" s="508"/>
    </row>
    <row r="6" spans="2:20" ht="23.25" customHeight="1">
      <c r="B6" s="508" t="s">
        <v>377</v>
      </c>
      <c r="C6" s="508"/>
      <c r="D6" s="508"/>
      <c r="E6" s="508"/>
      <c r="F6" s="508"/>
      <c r="G6" s="508"/>
      <c r="H6" s="508"/>
      <c r="I6" s="508"/>
      <c r="J6" s="508"/>
      <c r="K6" s="508"/>
      <c r="L6" s="508"/>
      <c r="M6" s="508"/>
      <c r="N6" s="508"/>
      <c r="O6" s="508"/>
      <c r="P6" s="508"/>
      <c r="Q6" s="508"/>
      <c r="R6" s="508"/>
      <c r="S6" s="508"/>
      <c r="T6" s="508"/>
    </row>
    <row r="7" spans="2:20" ht="22.5" customHeight="1">
      <c r="B7" s="508" t="s">
        <v>358</v>
      </c>
      <c r="C7" s="508"/>
      <c r="D7" s="508"/>
      <c r="E7" s="508"/>
      <c r="F7" s="508"/>
      <c r="G7" s="508"/>
      <c r="H7" s="508"/>
      <c r="I7" s="508"/>
      <c r="J7" s="508"/>
      <c r="K7" s="508"/>
      <c r="L7" s="508"/>
      <c r="M7" s="508"/>
      <c r="N7" s="508"/>
      <c r="O7" s="508"/>
      <c r="P7" s="508"/>
      <c r="Q7" s="508"/>
      <c r="R7" s="508"/>
      <c r="S7" s="508"/>
      <c r="T7" s="508"/>
    </row>
    <row r="8" spans="2:20" ht="12" customHeight="1">
      <c r="B8" s="71"/>
      <c r="C8" s="71"/>
      <c r="D8" s="71"/>
      <c r="E8" s="71"/>
      <c r="F8" s="71"/>
      <c r="G8" s="71"/>
      <c r="H8" s="71"/>
      <c r="I8" s="71"/>
      <c r="J8" s="71"/>
      <c r="K8" s="71"/>
      <c r="L8" s="71"/>
      <c r="M8" s="71"/>
      <c r="N8" s="71"/>
      <c r="O8" s="71"/>
      <c r="P8" s="71"/>
      <c r="Q8" s="71"/>
      <c r="R8" s="71"/>
      <c r="S8" s="71"/>
      <c r="T8" s="71"/>
    </row>
    <row r="9" spans="3:11" ht="36" customHeight="1">
      <c r="C9" s="72"/>
      <c r="D9" s="72"/>
      <c r="E9" s="72"/>
      <c r="F9" s="72"/>
      <c r="G9" s="72"/>
      <c r="K9" s="72" t="s">
        <v>331</v>
      </c>
    </row>
    <row r="10" spans="7:21" ht="35.25" customHeight="1">
      <c r="G10" s="509"/>
      <c r="H10" s="509"/>
      <c r="I10" s="73" t="s">
        <v>332</v>
      </c>
      <c r="Q10" s="510" t="s">
        <v>660</v>
      </c>
      <c r="R10" s="510"/>
      <c r="S10" s="510"/>
      <c r="T10" s="510"/>
      <c r="U10" s="73"/>
    </row>
    <row r="11" spans="10:20" ht="24.75" customHeight="1">
      <c r="J11" s="74" t="s">
        <v>333</v>
      </c>
      <c r="K11" s="511" t="str">
        <f>'選手資格証明書'!M76</f>
        <v>神奈川県立関東総合高等学校</v>
      </c>
      <c r="L11" s="511"/>
      <c r="M11" s="511"/>
      <c r="N11" s="511"/>
      <c r="O11" s="511"/>
      <c r="P11" s="511"/>
      <c r="Q11" s="511"/>
      <c r="R11" s="511"/>
      <c r="S11" s="511"/>
      <c r="T11" s="511"/>
    </row>
    <row r="12" spans="18:21" ht="18" customHeight="1">
      <c r="R12" s="73"/>
      <c r="S12" s="73"/>
      <c r="T12" s="73"/>
      <c r="U12" s="73"/>
    </row>
    <row r="13" spans="2:21" ht="15" customHeight="1">
      <c r="B13" s="491" t="s">
        <v>47</v>
      </c>
      <c r="C13" s="75"/>
      <c r="D13" s="512" t="s">
        <v>334</v>
      </c>
      <c r="E13" s="512"/>
      <c r="F13" s="512"/>
      <c r="G13" s="512"/>
      <c r="H13" s="76" t="s">
        <v>108</v>
      </c>
      <c r="I13" s="472" t="s">
        <v>27</v>
      </c>
      <c r="J13" s="513" t="s">
        <v>334</v>
      </c>
      <c r="K13" s="514"/>
      <c r="L13" s="491" t="s">
        <v>47</v>
      </c>
      <c r="M13" s="75"/>
      <c r="N13" s="512" t="s">
        <v>334</v>
      </c>
      <c r="O13" s="512"/>
      <c r="P13" s="512"/>
      <c r="Q13" s="512"/>
      <c r="R13" s="76" t="s">
        <v>108</v>
      </c>
      <c r="S13" s="472" t="s">
        <v>27</v>
      </c>
      <c r="T13" s="513" t="s">
        <v>334</v>
      </c>
      <c r="U13" s="514"/>
    </row>
    <row r="14" spans="2:21" ht="15" customHeight="1">
      <c r="B14" s="492"/>
      <c r="C14" s="77"/>
      <c r="D14" s="515" t="s">
        <v>335</v>
      </c>
      <c r="E14" s="515"/>
      <c r="F14" s="515"/>
      <c r="G14" s="515"/>
      <c r="H14" s="78" t="s">
        <v>108</v>
      </c>
      <c r="I14" s="473"/>
      <c r="J14" s="516" t="s">
        <v>336</v>
      </c>
      <c r="K14" s="517"/>
      <c r="L14" s="492"/>
      <c r="M14" s="77"/>
      <c r="N14" s="515" t="s">
        <v>335</v>
      </c>
      <c r="O14" s="515"/>
      <c r="P14" s="515"/>
      <c r="Q14" s="515"/>
      <c r="R14" s="78" t="s">
        <v>108</v>
      </c>
      <c r="S14" s="473"/>
      <c r="T14" s="516" t="s">
        <v>336</v>
      </c>
      <c r="U14" s="517"/>
    </row>
    <row r="15" spans="2:21" ht="15" customHeight="1">
      <c r="B15" s="518">
        <v>1</v>
      </c>
      <c r="C15" s="79"/>
      <c r="D15" s="519" t="s">
        <v>528</v>
      </c>
      <c r="E15" s="519"/>
      <c r="F15" s="519"/>
      <c r="G15" s="519"/>
      <c r="H15" s="80"/>
      <c r="I15" s="520">
        <f>'選手資格証明書'!Z6</f>
        <v>1</v>
      </c>
      <c r="J15" s="522" t="s">
        <v>508</v>
      </c>
      <c r="K15" s="523"/>
      <c r="L15" s="518">
        <v>11</v>
      </c>
      <c r="M15" s="79"/>
      <c r="N15" s="519" t="s">
        <v>537</v>
      </c>
      <c r="O15" s="519"/>
      <c r="P15" s="519"/>
      <c r="Q15" s="519"/>
      <c r="R15" s="80"/>
      <c r="S15" s="520">
        <f>IF('選手資格証明書'!Z36="","",'選手資格証明書'!Z36)</f>
        <v>2</v>
      </c>
      <c r="T15" s="522" t="s">
        <v>517</v>
      </c>
      <c r="U15" s="523"/>
    </row>
    <row r="16" spans="2:21" ht="36" customHeight="1">
      <c r="B16" s="518"/>
      <c r="C16" s="77"/>
      <c r="D16" s="524" t="str">
        <f>'選手資格証明書'!H7</f>
        <v>辻本　一平</v>
      </c>
      <c r="E16" s="524"/>
      <c r="F16" s="524"/>
      <c r="G16" s="524"/>
      <c r="H16" s="81"/>
      <c r="I16" s="521"/>
      <c r="J16" s="162" t="s">
        <v>488</v>
      </c>
      <c r="K16" s="82" t="s">
        <v>337</v>
      </c>
      <c r="L16" s="518"/>
      <c r="M16" s="77"/>
      <c r="N16" s="524" t="str">
        <f>IF('選手資格証明書'!H37="","",'選手資格証明書'!H37)</f>
        <v>川端　誠司</v>
      </c>
      <c r="O16" s="524"/>
      <c r="P16" s="524"/>
      <c r="Q16" s="524"/>
      <c r="R16" s="81"/>
      <c r="S16" s="521"/>
      <c r="T16" s="162" t="s">
        <v>498</v>
      </c>
      <c r="U16" s="82" t="s">
        <v>337</v>
      </c>
    </row>
    <row r="17" spans="2:21" ht="15" customHeight="1">
      <c r="B17" s="518">
        <v>2</v>
      </c>
      <c r="C17" s="79"/>
      <c r="D17" s="519" t="s">
        <v>529</v>
      </c>
      <c r="E17" s="519"/>
      <c r="F17" s="519"/>
      <c r="G17" s="519"/>
      <c r="H17" s="80"/>
      <c r="I17" s="520">
        <f>'選手資格証明書'!Z9</f>
        <v>2</v>
      </c>
      <c r="J17" s="522" t="s">
        <v>509</v>
      </c>
      <c r="K17" s="523"/>
      <c r="L17" s="518">
        <v>12</v>
      </c>
      <c r="M17" s="79"/>
      <c r="N17" s="519" t="s">
        <v>538</v>
      </c>
      <c r="O17" s="519"/>
      <c r="P17" s="519"/>
      <c r="Q17" s="519"/>
      <c r="R17" s="80"/>
      <c r="S17" s="520">
        <f>IF('選手資格証明書'!Z39="","",'選手資格証明書'!Z39)</f>
        <v>2</v>
      </c>
      <c r="T17" s="522" t="s">
        <v>518</v>
      </c>
      <c r="U17" s="523"/>
    </row>
    <row r="18" spans="2:21" ht="36" customHeight="1">
      <c r="B18" s="518"/>
      <c r="C18" s="77"/>
      <c r="D18" s="524" t="str">
        <f>'選手資格証明書'!H10</f>
        <v>蛸島　一郎</v>
      </c>
      <c r="E18" s="524"/>
      <c r="F18" s="524"/>
      <c r="G18" s="524"/>
      <c r="H18" s="81"/>
      <c r="I18" s="521"/>
      <c r="J18" s="162" t="s">
        <v>489</v>
      </c>
      <c r="K18" s="82" t="s">
        <v>337</v>
      </c>
      <c r="L18" s="518"/>
      <c r="M18" s="77"/>
      <c r="N18" s="524" t="str">
        <f>IF('選手資格証明書'!H40="","",'選手資格証明書'!H40)</f>
        <v>里見　重太</v>
      </c>
      <c r="O18" s="524"/>
      <c r="P18" s="524"/>
      <c r="Q18" s="524"/>
      <c r="R18" s="81"/>
      <c r="S18" s="521"/>
      <c r="T18" s="162" t="s">
        <v>499</v>
      </c>
      <c r="U18" s="82" t="s">
        <v>337</v>
      </c>
    </row>
    <row r="19" spans="2:21" ht="15" customHeight="1">
      <c r="B19" s="518">
        <v>3</v>
      </c>
      <c r="C19" s="79"/>
      <c r="D19" s="519" t="s">
        <v>530</v>
      </c>
      <c r="E19" s="519"/>
      <c r="F19" s="519"/>
      <c r="G19" s="519"/>
      <c r="H19" s="80"/>
      <c r="I19" s="520">
        <f>'選手資格証明書'!Z12</f>
        <v>3</v>
      </c>
      <c r="J19" s="522" t="s">
        <v>510</v>
      </c>
      <c r="K19" s="523"/>
      <c r="L19" s="518">
        <v>13</v>
      </c>
      <c r="M19" s="79"/>
      <c r="N19" s="519" t="s">
        <v>539</v>
      </c>
      <c r="O19" s="519"/>
      <c r="P19" s="519"/>
      <c r="Q19" s="519"/>
      <c r="R19" s="80"/>
      <c r="S19" s="520">
        <f>IF('選手資格証明書'!Z42="","",'選手資格証明書'!Z42)</f>
        <v>1</v>
      </c>
      <c r="T19" s="522" t="s">
        <v>519</v>
      </c>
      <c r="U19" s="523"/>
    </row>
    <row r="20" spans="2:21" ht="36" customHeight="1">
      <c r="B20" s="518"/>
      <c r="C20" s="77"/>
      <c r="D20" s="524" t="str">
        <f>'選手資格証明書'!H13</f>
        <v>鯖江　秀雄</v>
      </c>
      <c r="E20" s="524"/>
      <c r="F20" s="524"/>
      <c r="G20" s="524"/>
      <c r="H20" s="81"/>
      <c r="I20" s="521"/>
      <c r="J20" s="162" t="s">
        <v>490</v>
      </c>
      <c r="K20" s="82" t="s">
        <v>337</v>
      </c>
      <c r="L20" s="518"/>
      <c r="M20" s="77"/>
      <c r="N20" s="524" t="str">
        <f>IF('選手資格証明書'!H43="","",'選手資格証明書'!H43)</f>
        <v>杉山　哲也</v>
      </c>
      <c r="O20" s="524"/>
      <c r="P20" s="524"/>
      <c r="Q20" s="524"/>
      <c r="R20" s="81"/>
      <c r="S20" s="521"/>
      <c r="T20" s="163" t="s">
        <v>500</v>
      </c>
      <c r="U20" s="82" t="s">
        <v>337</v>
      </c>
    </row>
    <row r="21" spans="2:21" ht="15" customHeight="1">
      <c r="B21" s="518">
        <v>4</v>
      </c>
      <c r="C21" s="79"/>
      <c r="D21" s="519" t="s">
        <v>531</v>
      </c>
      <c r="E21" s="519"/>
      <c r="F21" s="519"/>
      <c r="G21" s="519"/>
      <c r="H21" s="80"/>
      <c r="I21" s="520">
        <f>'選手資格証明書'!Z15</f>
        <v>2</v>
      </c>
      <c r="J21" s="522" t="s">
        <v>511</v>
      </c>
      <c r="K21" s="523"/>
      <c r="L21" s="518">
        <v>14</v>
      </c>
      <c r="M21" s="79"/>
      <c r="N21" s="519" t="s">
        <v>540</v>
      </c>
      <c r="O21" s="519"/>
      <c r="P21" s="519"/>
      <c r="Q21" s="519"/>
      <c r="R21" s="80"/>
      <c r="S21" s="520">
        <f>IF('選手資格証明書'!Z45="","",'選手資格証明書'!Z45)</f>
        <v>3</v>
      </c>
      <c r="T21" s="522" t="s">
        <v>520</v>
      </c>
      <c r="U21" s="523"/>
    </row>
    <row r="22" spans="2:21" ht="36" customHeight="1">
      <c r="B22" s="518"/>
      <c r="C22" s="77"/>
      <c r="D22" s="524" t="str">
        <f>'選手資格証明書'!H16</f>
        <v>葛西　順一</v>
      </c>
      <c r="E22" s="524"/>
      <c r="F22" s="524"/>
      <c r="G22" s="524"/>
      <c r="H22" s="81"/>
      <c r="I22" s="521"/>
      <c r="J22" s="162" t="s">
        <v>491</v>
      </c>
      <c r="K22" s="82" t="s">
        <v>337</v>
      </c>
      <c r="L22" s="518"/>
      <c r="M22" s="77"/>
      <c r="N22" s="524" t="str">
        <f>IF('選手資格証明書'!H46="","",'選手資格証明書'!H46)</f>
        <v>木脇　祐介</v>
      </c>
      <c r="O22" s="524"/>
      <c r="P22" s="524"/>
      <c r="Q22" s="524"/>
      <c r="R22" s="81"/>
      <c r="S22" s="521"/>
      <c r="T22" s="164" t="s">
        <v>501</v>
      </c>
      <c r="U22" s="82" t="s">
        <v>337</v>
      </c>
    </row>
    <row r="23" spans="2:21" ht="15" customHeight="1">
      <c r="B23" s="518">
        <v>5</v>
      </c>
      <c r="C23" s="79"/>
      <c r="D23" s="519" t="s">
        <v>532</v>
      </c>
      <c r="E23" s="519"/>
      <c r="F23" s="519"/>
      <c r="G23" s="519"/>
      <c r="H23" s="80"/>
      <c r="I23" s="520">
        <f>'選手資格証明書'!Z18</f>
        <v>3</v>
      </c>
      <c r="J23" s="522" t="s">
        <v>512</v>
      </c>
      <c r="K23" s="523"/>
      <c r="L23" s="518">
        <v>15</v>
      </c>
      <c r="M23" s="79"/>
      <c r="N23" s="519" t="s">
        <v>546</v>
      </c>
      <c r="O23" s="519"/>
      <c r="P23" s="519"/>
      <c r="Q23" s="519"/>
      <c r="R23" s="80"/>
      <c r="S23" s="520">
        <f>IF('選手資格証明書'!Z48="","",'選手資格証明書'!Z48)</f>
        <v>2</v>
      </c>
      <c r="T23" s="522" t="s">
        <v>521</v>
      </c>
      <c r="U23" s="523"/>
    </row>
    <row r="24" spans="2:21" ht="36" customHeight="1">
      <c r="B24" s="518"/>
      <c r="C24" s="77"/>
      <c r="D24" s="524" t="str">
        <f>'選手資格証明書'!H19</f>
        <v>内藤　　新</v>
      </c>
      <c r="E24" s="524"/>
      <c r="F24" s="524"/>
      <c r="G24" s="524"/>
      <c r="H24" s="81"/>
      <c r="I24" s="521"/>
      <c r="J24" s="162" t="s">
        <v>492</v>
      </c>
      <c r="K24" s="82" t="s">
        <v>337</v>
      </c>
      <c r="L24" s="518"/>
      <c r="M24" s="77"/>
      <c r="N24" s="524" t="str">
        <f>IF('選手資格証明書'!H49="","",'選手資格証明書'!H49)</f>
        <v>遠藤　正一</v>
      </c>
      <c r="O24" s="524"/>
      <c r="P24" s="524"/>
      <c r="Q24" s="524"/>
      <c r="R24" s="81"/>
      <c r="S24" s="521"/>
      <c r="T24" s="162" t="s">
        <v>502</v>
      </c>
      <c r="U24" s="82" t="s">
        <v>337</v>
      </c>
    </row>
    <row r="25" spans="2:21" ht="15" customHeight="1">
      <c r="B25" s="518">
        <v>6</v>
      </c>
      <c r="C25" s="79"/>
      <c r="D25" s="519" t="s">
        <v>533</v>
      </c>
      <c r="E25" s="519"/>
      <c r="F25" s="519"/>
      <c r="G25" s="519"/>
      <c r="H25" s="80"/>
      <c r="I25" s="520">
        <f>'選手資格証明書'!Z21</f>
        <v>3</v>
      </c>
      <c r="J25" s="522" t="s">
        <v>513</v>
      </c>
      <c r="K25" s="523"/>
      <c r="L25" s="518">
        <v>16</v>
      </c>
      <c r="M25" s="79"/>
      <c r="N25" s="519" t="s">
        <v>541</v>
      </c>
      <c r="O25" s="519"/>
      <c r="P25" s="519"/>
      <c r="Q25" s="519"/>
      <c r="R25" s="80"/>
      <c r="S25" s="520">
        <f>IF('選手資格証明書'!Z51="","",'選手資格証明書'!Z51)</f>
        <v>1</v>
      </c>
      <c r="T25" s="522" t="s">
        <v>522</v>
      </c>
      <c r="U25" s="523"/>
    </row>
    <row r="26" spans="2:21" ht="36" customHeight="1">
      <c r="B26" s="518"/>
      <c r="C26" s="77"/>
      <c r="D26" s="524" t="str">
        <f>'選手資格証明書'!H22</f>
        <v>大川原　敏男</v>
      </c>
      <c r="E26" s="524"/>
      <c r="F26" s="524"/>
      <c r="G26" s="524"/>
      <c r="H26" s="81"/>
      <c r="I26" s="521"/>
      <c r="J26" s="162" t="s">
        <v>493</v>
      </c>
      <c r="K26" s="82" t="s">
        <v>337</v>
      </c>
      <c r="L26" s="518"/>
      <c r="M26" s="77"/>
      <c r="N26" s="524" t="str">
        <f>IF('選手資格証明書'!H52="","",'選手資格証明書'!H52)</f>
        <v>本多　竜一</v>
      </c>
      <c r="O26" s="524"/>
      <c r="P26" s="524"/>
      <c r="Q26" s="524"/>
      <c r="R26" s="81"/>
      <c r="S26" s="521"/>
      <c r="T26" s="162" t="s">
        <v>503</v>
      </c>
      <c r="U26" s="82" t="s">
        <v>337</v>
      </c>
    </row>
    <row r="27" spans="2:21" ht="15" customHeight="1">
      <c r="B27" s="518">
        <v>7</v>
      </c>
      <c r="C27" s="79"/>
      <c r="D27" s="519" t="s">
        <v>534</v>
      </c>
      <c r="E27" s="519"/>
      <c r="F27" s="519"/>
      <c r="G27" s="519"/>
      <c r="H27" s="80"/>
      <c r="I27" s="520">
        <f>'選手資格証明書'!Z24</f>
        <v>3</v>
      </c>
      <c r="J27" s="522" t="s">
        <v>514</v>
      </c>
      <c r="K27" s="523"/>
      <c r="L27" s="518">
        <v>17</v>
      </c>
      <c r="M27" s="79"/>
      <c r="N27" s="519" t="s">
        <v>542</v>
      </c>
      <c r="O27" s="519"/>
      <c r="P27" s="519"/>
      <c r="Q27" s="519"/>
      <c r="R27" s="80"/>
      <c r="S27" s="520">
        <f>IF('選手資格証明書'!Z54="","",'選手資格証明書'!Z54)</f>
        <v>1</v>
      </c>
      <c r="T27" s="522" t="s">
        <v>523</v>
      </c>
      <c r="U27" s="523"/>
    </row>
    <row r="28" spans="2:21" ht="36" customHeight="1">
      <c r="B28" s="518"/>
      <c r="C28" s="77"/>
      <c r="D28" s="524" t="str">
        <f>'選手資格証明書'!H25</f>
        <v>川端　道雄</v>
      </c>
      <c r="E28" s="524"/>
      <c r="F28" s="524"/>
      <c r="G28" s="524"/>
      <c r="H28" s="81"/>
      <c r="I28" s="521"/>
      <c r="J28" s="162" t="s">
        <v>494</v>
      </c>
      <c r="K28" s="82" t="s">
        <v>337</v>
      </c>
      <c r="L28" s="518"/>
      <c r="M28" s="77"/>
      <c r="N28" s="524" t="str">
        <f>IF('選手資格証明書'!H55="","",'選手資格証明書'!H55)</f>
        <v>山倉　欽二</v>
      </c>
      <c r="O28" s="524"/>
      <c r="P28" s="524"/>
      <c r="Q28" s="524"/>
      <c r="R28" s="81"/>
      <c r="S28" s="521"/>
      <c r="T28" s="162" t="s">
        <v>504</v>
      </c>
      <c r="U28" s="82" t="s">
        <v>337</v>
      </c>
    </row>
    <row r="29" spans="2:21" ht="15" customHeight="1">
      <c r="B29" s="518">
        <v>8</v>
      </c>
      <c r="C29" s="79"/>
      <c r="D29" s="519" t="s">
        <v>535</v>
      </c>
      <c r="E29" s="519"/>
      <c r="F29" s="519"/>
      <c r="G29" s="519"/>
      <c r="H29" s="80"/>
      <c r="I29" s="520">
        <f>'選手資格証明書'!Z27</f>
        <v>3</v>
      </c>
      <c r="J29" s="522" t="s">
        <v>515</v>
      </c>
      <c r="K29" s="523"/>
      <c r="L29" s="518">
        <v>18</v>
      </c>
      <c r="M29" s="79"/>
      <c r="N29" s="519" t="s">
        <v>543</v>
      </c>
      <c r="O29" s="519"/>
      <c r="P29" s="519"/>
      <c r="Q29" s="519"/>
      <c r="R29" s="80"/>
      <c r="S29" s="520">
        <f>IF('選手資格証明書'!Z57="","",'選手資格証明書'!Z57)</f>
        <v>1</v>
      </c>
      <c r="T29" s="522" t="s">
        <v>524</v>
      </c>
      <c r="U29" s="523"/>
    </row>
    <row r="30" spans="2:21" ht="36" customHeight="1">
      <c r="B30" s="518"/>
      <c r="C30" s="77"/>
      <c r="D30" s="524" t="str">
        <f>'選手資格証明書'!H28</f>
        <v>菊地　　巧</v>
      </c>
      <c r="E30" s="524"/>
      <c r="F30" s="524"/>
      <c r="G30" s="524"/>
      <c r="H30" s="81"/>
      <c r="I30" s="521"/>
      <c r="J30" s="162" t="s">
        <v>495</v>
      </c>
      <c r="K30" s="82" t="s">
        <v>337</v>
      </c>
      <c r="L30" s="518"/>
      <c r="M30" s="77"/>
      <c r="N30" s="524" t="str">
        <f>IF('選手資格証明書'!H58="","",'選手資格証明書'!H58)</f>
        <v>宮元　　太</v>
      </c>
      <c r="O30" s="524"/>
      <c r="P30" s="524"/>
      <c r="Q30" s="524"/>
      <c r="R30" s="81"/>
      <c r="S30" s="521"/>
      <c r="T30" s="162" t="s">
        <v>505</v>
      </c>
      <c r="U30" s="195" t="s">
        <v>337</v>
      </c>
    </row>
    <row r="31" spans="2:21" ht="15" customHeight="1">
      <c r="B31" s="518">
        <v>9</v>
      </c>
      <c r="C31" s="79"/>
      <c r="D31" s="519" t="s">
        <v>548</v>
      </c>
      <c r="E31" s="519"/>
      <c r="F31" s="519"/>
      <c r="G31" s="519"/>
      <c r="H31" s="80"/>
      <c r="I31" s="520">
        <f>'選手資格証明書'!Z30</f>
        <v>2</v>
      </c>
      <c r="J31" s="522" t="s">
        <v>547</v>
      </c>
      <c r="K31" s="523"/>
      <c r="L31" s="518">
        <v>19</v>
      </c>
      <c r="M31" s="79"/>
      <c r="N31" s="519" t="s">
        <v>544</v>
      </c>
      <c r="O31" s="519"/>
      <c r="P31" s="519"/>
      <c r="Q31" s="519"/>
      <c r="R31" s="80"/>
      <c r="S31" s="520">
        <f>IF('選手資格証明書'!Z60="","",'選手資格証明書'!Z60)</f>
        <v>1</v>
      </c>
      <c r="T31" s="522" t="s">
        <v>626</v>
      </c>
      <c r="U31" s="523"/>
    </row>
    <row r="32" spans="2:21" ht="36" customHeight="1">
      <c r="B32" s="518"/>
      <c r="C32" s="77"/>
      <c r="D32" s="524" t="str">
        <f>'選手資格証明書'!H31</f>
        <v>道川　雄一朗</v>
      </c>
      <c r="E32" s="524"/>
      <c r="F32" s="524"/>
      <c r="G32" s="524"/>
      <c r="H32" s="81"/>
      <c r="I32" s="521"/>
      <c r="J32" s="162" t="s">
        <v>496</v>
      </c>
      <c r="K32" s="82" t="s">
        <v>337</v>
      </c>
      <c r="L32" s="518"/>
      <c r="M32" s="77"/>
      <c r="N32" s="524" t="str">
        <f>IF('選手資格証明書'!H61="","",'選手資格証明書'!H61)</f>
        <v>塩川　将人</v>
      </c>
      <c r="O32" s="524"/>
      <c r="P32" s="524"/>
      <c r="Q32" s="524"/>
      <c r="R32" s="81"/>
      <c r="S32" s="521"/>
      <c r="T32" s="162" t="s">
        <v>506</v>
      </c>
      <c r="U32" s="82" t="s">
        <v>337</v>
      </c>
    </row>
    <row r="33" spans="2:21" ht="15" customHeight="1">
      <c r="B33" s="518">
        <v>10</v>
      </c>
      <c r="C33" s="79"/>
      <c r="D33" s="519" t="s">
        <v>536</v>
      </c>
      <c r="E33" s="519"/>
      <c r="F33" s="519"/>
      <c r="G33" s="519"/>
      <c r="H33" s="80"/>
      <c r="I33" s="520">
        <f>IF('選手資格証明書'!Z33="","",'選手資格証明書'!Z33)</f>
        <v>2</v>
      </c>
      <c r="J33" s="522" t="s">
        <v>516</v>
      </c>
      <c r="K33" s="523"/>
      <c r="L33" s="518">
        <v>20</v>
      </c>
      <c r="M33" s="79"/>
      <c r="N33" s="519" t="s">
        <v>545</v>
      </c>
      <c r="O33" s="519"/>
      <c r="P33" s="519"/>
      <c r="Q33" s="519"/>
      <c r="R33" s="80"/>
      <c r="S33" s="520">
        <f>IF('選手資格証明書'!Z63="","",'選手資格証明書'!Z63)</f>
        <v>1</v>
      </c>
      <c r="T33" s="522" t="s">
        <v>525</v>
      </c>
      <c r="U33" s="523"/>
    </row>
    <row r="34" spans="2:21" ht="36" customHeight="1">
      <c r="B34" s="518"/>
      <c r="C34" s="77"/>
      <c r="D34" s="524" t="str">
        <f>IF('選手資格証明書'!H34="","",'選手資格証明書'!H34)</f>
        <v>高阪　末雄</v>
      </c>
      <c r="E34" s="524"/>
      <c r="F34" s="524"/>
      <c r="G34" s="524"/>
      <c r="H34" s="81"/>
      <c r="I34" s="521"/>
      <c r="J34" s="162" t="s">
        <v>497</v>
      </c>
      <c r="K34" s="82" t="s">
        <v>337</v>
      </c>
      <c r="L34" s="518"/>
      <c r="M34" s="77"/>
      <c r="N34" s="524" t="str">
        <f>IF('選手資格証明書'!H64="","",'選手資格証明書'!H64)</f>
        <v>峯岸　英仁</v>
      </c>
      <c r="O34" s="524"/>
      <c r="P34" s="524"/>
      <c r="Q34" s="524"/>
      <c r="R34" s="81"/>
      <c r="S34" s="521"/>
      <c r="T34" s="162" t="s">
        <v>507</v>
      </c>
      <c r="U34" s="82" t="s">
        <v>337</v>
      </c>
    </row>
    <row r="35" spans="2:21" ht="15" customHeight="1">
      <c r="B35" s="525" t="s">
        <v>338</v>
      </c>
      <c r="C35" s="526"/>
      <c r="D35" s="526"/>
      <c r="E35" s="526"/>
      <c r="F35" s="526"/>
      <c r="G35" s="526"/>
      <c r="H35" s="83"/>
      <c r="I35" s="525" t="s">
        <v>339</v>
      </c>
      <c r="J35" s="526"/>
      <c r="K35" s="527"/>
      <c r="L35" s="525" t="s">
        <v>340</v>
      </c>
      <c r="M35" s="526"/>
      <c r="N35" s="526"/>
      <c r="O35" s="526"/>
      <c r="P35" s="526"/>
      <c r="Q35" s="526"/>
      <c r="R35" s="83" t="s">
        <v>27</v>
      </c>
      <c r="S35" s="525" t="s">
        <v>341</v>
      </c>
      <c r="T35" s="526"/>
      <c r="U35" s="527"/>
    </row>
    <row r="36" spans="2:21" ht="15" customHeight="1">
      <c r="B36" s="534" t="s">
        <v>431</v>
      </c>
      <c r="C36" s="535"/>
      <c r="D36" s="535"/>
      <c r="E36" s="535"/>
      <c r="F36" s="535"/>
      <c r="G36" s="535"/>
      <c r="H36" s="536"/>
      <c r="I36" s="534" t="s">
        <v>432</v>
      </c>
      <c r="J36" s="535"/>
      <c r="K36" s="536"/>
      <c r="L36" s="537" t="s">
        <v>430</v>
      </c>
      <c r="M36" s="538"/>
      <c r="N36" s="538"/>
      <c r="O36" s="538"/>
      <c r="P36" s="538"/>
      <c r="Q36" s="538"/>
      <c r="R36" s="539"/>
      <c r="S36" s="537" t="s">
        <v>527</v>
      </c>
      <c r="T36" s="538"/>
      <c r="U36" s="539"/>
    </row>
    <row r="37" spans="2:21" ht="36" customHeight="1">
      <c r="B37" s="528" t="str">
        <f>'選手資格証明書'!R67</f>
        <v>神奈川　一郎</v>
      </c>
      <c r="C37" s="529"/>
      <c r="D37" s="529"/>
      <c r="E37" s="529"/>
      <c r="F37" s="529"/>
      <c r="G37" s="529"/>
      <c r="H37" s="530"/>
      <c r="I37" s="528" t="str">
        <f>'選手資格証明書'!BN67</f>
        <v>横浜　太郎</v>
      </c>
      <c r="J37" s="529"/>
      <c r="K37" s="530"/>
      <c r="L37" s="531" t="s">
        <v>428</v>
      </c>
      <c r="M37" s="532"/>
      <c r="N37" s="532"/>
      <c r="O37" s="532"/>
      <c r="P37" s="532"/>
      <c r="Q37" s="532"/>
      <c r="R37" s="533"/>
      <c r="S37" s="531" t="s">
        <v>526</v>
      </c>
      <c r="T37" s="532"/>
      <c r="U37" s="533"/>
    </row>
    <row r="39" spans="2:21" ht="18" customHeight="1">
      <c r="B39" s="70" t="s">
        <v>342</v>
      </c>
      <c r="C39" s="84"/>
      <c r="D39" s="84"/>
      <c r="E39" s="84"/>
      <c r="F39" s="84"/>
      <c r="G39" s="84"/>
      <c r="H39" s="84"/>
      <c r="I39" s="84"/>
      <c r="J39" s="84"/>
      <c r="K39" s="84"/>
      <c r="L39" s="84"/>
      <c r="M39" s="84"/>
      <c r="N39" s="84"/>
      <c r="O39" s="84"/>
      <c r="P39" s="84"/>
      <c r="Q39" s="84"/>
      <c r="R39" s="84"/>
      <c r="S39" s="84"/>
      <c r="T39" s="84"/>
      <c r="U39" s="84"/>
    </row>
    <row r="40" spans="12:21" ht="13.5" customHeight="1">
      <c r="L40" s="84"/>
      <c r="M40" s="84"/>
      <c r="N40" s="84"/>
      <c r="O40" s="84"/>
      <c r="P40" s="84"/>
      <c r="Q40" s="84"/>
      <c r="R40" s="84"/>
      <c r="S40" s="84"/>
      <c r="T40" s="84"/>
      <c r="U40" s="84"/>
    </row>
    <row r="41" spans="2:7" ht="18" customHeight="1">
      <c r="B41" s="70" t="s">
        <v>343</v>
      </c>
      <c r="C41" s="85"/>
      <c r="D41" s="85"/>
      <c r="E41" s="85"/>
      <c r="F41" s="85"/>
      <c r="G41" s="85"/>
    </row>
    <row r="42" spans="2:7" ht="18" customHeight="1">
      <c r="B42" s="70" t="s">
        <v>344</v>
      </c>
      <c r="C42" s="85"/>
      <c r="D42" s="85"/>
      <c r="E42" s="85"/>
      <c r="F42" s="85"/>
      <c r="G42" s="85"/>
    </row>
    <row r="43" spans="12:21" ht="13.5" customHeight="1">
      <c r="L43" s="84"/>
      <c r="M43" s="84"/>
      <c r="N43" s="84"/>
      <c r="O43" s="84"/>
      <c r="P43" s="84"/>
      <c r="Q43" s="84"/>
      <c r="R43" s="84"/>
      <c r="S43" s="84"/>
      <c r="T43" s="84"/>
      <c r="U43" s="84"/>
    </row>
    <row r="44" spans="2:7" ht="18" customHeight="1">
      <c r="B44" s="70" t="s">
        <v>345</v>
      </c>
      <c r="C44" s="84"/>
      <c r="D44" s="84"/>
      <c r="E44" s="84"/>
      <c r="F44" s="84"/>
      <c r="G44" s="84"/>
    </row>
    <row r="45" spans="2:7" ht="18" customHeight="1">
      <c r="B45" s="70" t="s">
        <v>346</v>
      </c>
      <c r="C45" s="84"/>
      <c r="D45" s="84"/>
      <c r="E45" s="84"/>
      <c r="F45" s="84"/>
      <c r="G45" s="84"/>
    </row>
    <row r="46" spans="2:7" ht="18" customHeight="1">
      <c r="B46" s="70" t="s">
        <v>347</v>
      </c>
      <c r="C46" s="84"/>
      <c r="D46" s="84"/>
      <c r="E46" s="84"/>
      <c r="F46" s="84"/>
      <c r="G46" s="84"/>
    </row>
    <row r="47" ht="13.5" customHeight="1"/>
    <row r="48" spans="2:21" ht="18" customHeight="1">
      <c r="B48" s="70" t="s">
        <v>348</v>
      </c>
      <c r="C48" s="84"/>
      <c r="D48" s="84"/>
      <c r="E48" s="84"/>
      <c r="F48" s="84"/>
      <c r="G48" s="84"/>
      <c r="H48" s="84"/>
      <c r="I48" s="84"/>
      <c r="J48" s="84"/>
      <c r="K48" s="84"/>
      <c r="L48" s="84"/>
      <c r="M48" s="84"/>
      <c r="N48" s="84"/>
      <c r="O48" s="84"/>
      <c r="P48" s="84"/>
      <c r="Q48" s="84"/>
      <c r="R48" s="84"/>
      <c r="S48" s="84"/>
      <c r="T48" s="84"/>
      <c r="U48" s="84"/>
    </row>
    <row r="49" ht="18" customHeight="1">
      <c r="B49" s="70" t="s">
        <v>349</v>
      </c>
    </row>
    <row r="50" ht="18" customHeight="1">
      <c r="B50" s="70" t="s">
        <v>350</v>
      </c>
    </row>
    <row r="51" ht="18" customHeight="1">
      <c r="B51" s="70" t="s">
        <v>351</v>
      </c>
    </row>
    <row r="53" spans="2:21" ht="12.75">
      <c r="B53" s="84"/>
      <c r="C53" s="84"/>
      <c r="D53" s="84"/>
      <c r="E53" s="84"/>
      <c r="F53" s="84"/>
      <c r="G53" s="84"/>
      <c r="H53" s="84"/>
      <c r="I53" s="84"/>
      <c r="J53" s="84"/>
      <c r="K53" s="84"/>
      <c r="L53" s="84"/>
      <c r="M53" s="84"/>
      <c r="N53" s="84"/>
      <c r="O53" s="84"/>
      <c r="P53" s="84"/>
      <c r="Q53" s="84"/>
      <c r="R53" s="84"/>
      <c r="S53" s="84"/>
      <c r="T53" s="84"/>
      <c r="U53" s="84"/>
    </row>
  </sheetData>
  <sheetProtection/>
  <mergeCells count="133">
    <mergeCell ref="B37:H37"/>
    <mergeCell ref="I37:K37"/>
    <mergeCell ref="L37:R37"/>
    <mergeCell ref="S37:U37"/>
    <mergeCell ref="B36:H36"/>
    <mergeCell ref="I36:K36"/>
    <mergeCell ref="L36:R36"/>
    <mergeCell ref="S36:U36"/>
    <mergeCell ref="S33:S34"/>
    <mergeCell ref="T33:U33"/>
    <mergeCell ref="N34:Q34"/>
    <mergeCell ref="B35:G35"/>
    <mergeCell ref="I35:K35"/>
    <mergeCell ref="L35:Q35"/>
    <mergeCell ref="S35:U35"/>
    <mergeCell ref="S31:S32"/>
    <mergeCell ref="T31:U31"/>
    <mergeCell ref="N32:Q32"/>
    <mergeCell ref="B33:B34"/>
    <mergeCell ref="D33:G33"/>
    <mergeCell ref="I33:I34"/>
    <mergeCell ref="J33:K33"/>
    <mergeCell ref="D34:G34"/>
    <mergeCell ref="L33:L34"/>
    <mergeCell ref="N33:Q33"/>
    <mergeCell ref="S29:S30"/>
    <mergeCell ref="T29:U29"/>
    <mergeCell ref="N30:Q30"/>
    <mergeCell ref="B31:B32"/>
    <mergeCell ref="D31:G31"/>
    <mergeCell ref="I31:I32"/>
    <mergeCell ref="J31:K31"/>
    <mergeCell ref="D32:G32"/>
    <mergeCell ref="L31:L32"/>
    <mergeCell ref="N31:Q31"/>
    <mergeCell ref="S27:S28"/>
    <mergeCell ref="T27:U27"/>
    <mergeCell ref="N28:Q28"/>
    <mergeCell ref="B29:B30"/>
    <mergeCell ref="D29:G29"/>
    <mergeCell ref="I29:I30"/>
    <mergeCell ref="J29:K29"/>
    <mergeCell ref="D30:G30"/>
    <mergeCell ref="L29:L30"/>
    <mergeCell ref="N29:Q29"/>
    <mergeCell ref="S25:S26"/>
    <mergeCell ref="T25:U25"/>
    <mergeCell ref="N26:Q26"/>
    <mergeCell ref="B27:B28"/>
    <mergeCell ref="D27:G27"/>
    <mergeCell ref="I27:I28"/>
    <mergeCell ref="J27:K27"/>
    <mergeCell ref="D28:G28"/>
    <mergeCell ref="L27:L28"/>
    <mergeCell ref="N27:Q27"/>
    <mergeCell ref="S23:S24"/>
    <mergeCell ref="T23:U23"/>
    <mergeCell ref="N24:Q24"/>
    <mergeCell ref="B25:B26"/>
    <mergeCell ref="D25:G25"/>
    <mergeCell ref="I25:I26"/>
    <mergeCell ref="J25:K25"/>
    <mergeCell ref="D26:G26"/>
    <mergeCell ref="L25:L26"/>
    <mergeCell ref="N25:Q25"/>
    <mergeCell ref="S21:S22"/>
    <mergeCell ref="T21:U21"/>
    <mergeCell ref="N22:Q22"/>
    <mergeCell ref="B23:B24"/>
    <mergeCell ref="D23:G23"/>
    <mergeCell ref="I23:I24"/>
    <mergeCell ref="J23:K23"/>
    <mergeCell ref="D24:G24"/>
    <mergeCell ref="L23:L24"/>
    <mergeCell ref="N23:Q23"/>
    <mergeCell ref="S19:S20"/>
    <mergeCell ref="T19:U19"/>
    <mergeCell ref="N20:Q20"/>
    <mergeCell ref="B21:B22"/>
    <mergeCell ref="D21:G21"/>
    <mergeCell ref="I21:I22"/>
    <mergeCell ref="J21:K21"/>
    <mergeCell ref="D22:G22"/>
    <mergeCell ref="L21:L22"/>
    <mergeCell ref="N21:Q21"/>
    <mergeCell ref="S17:S18"/>
    <mergeCell ref="T17:U17"/>
    <mergeCell ref="N18:Q18"/>
    <mergeCell ref="B19:B20"/>
    <mergeCell ref="D19:G19"/>
    <mergeCell ref="I19:I20"/>
    <mergeCell ref="J19:K19"/>
    <mergeCell ref="D20:G20"/>
    <mergeCell ref="L19:L20"/>
    <mergeCell ref="N19:Q19"/>
    <mergeCell ref="S15:S16"/>
    <mergeCell ref="T15:U15"/>
    <mergeCell ref="N16:Q16"/>
    <mergeCell ref="B17:B18"/>
    <mergeCell ref="D17:G17"/>
    <mergeCell ref="I17:I18"/>
    <mergeCell ref="J17:K17"/>
    <mergeCell ref="D18:G18"/>
    <mergeCell ref="L17:L18"/>
    <mergeCell ref="N17:Q17"/>
    <mergeCell ref="T13:U13"/>
    <mergeCell ref="N14:Q14"/>
    <mergeCell ref="T14:U14"/>
    <mergeCell ref="B15:B16"/>
    <mergeCell ref="D15:G15"/>
    <mergeCell ref="I15:I16"/>
    <mergeCell ref="J15:K15"/>
    <mergeCell ref="D16:G16"/>
    <mergeCell ref="L15:L16"/>
    <mergeCell ref="N15:Q15"/>
    <mergeCell ref="K11:T11"/>
    <mergeCell ref="B13:B14"/>
    <mergeCell ref="D13:G13"/>
    <mergeCell ref="I13:I14"/>
    <mergeCell ref="J13:K13"/>
    <mergeCell ref="D14:G14"/>
    <mergeCell ref="J14:K14"/>
    <mergeCell ref="L13:L14"/>
    <mergeCell ref="N13:Q13"/>
    <mergeCell ref="S13:S14"/>
    <mergeCell ref="B1:T1"/>
    <mergeCell ref="B2:T2"/>
    <mergeCell ref="B4:T4"/>
    <mergeCell ref="B6:T6"/>
    <mergeCell ref="G10:H10"/>
    <mergeCell ref="Q10:T10"/>
    <mergeCell ref="B7:T7"/>
    <mergeCell ref="B5:T5"/>
  </mergeCells>
  <dataValidations count="1">
    <dataValidation type="list" allowBlank="1" showInputMessage="1" showErrorMessage="1" sqref="G10:H10">
      <formula1>塁側</formula1>
    </dataValidation>
  </dataValidations>
  <printOptions horizontalCentered="1"/>
  <pageMargins left="0.1968503937007874" right="0.1968503937007874" top="0.1968503937007874" bottom="0.1968503937007874" header="0.5118110236220472" footer="0.5118110236220472"/>
  <pageSetup blackAndWhite="1" orientation="portrait" paperSize="9" scale="85" r:id="rId1"/>
</worksheet>
</file>

<file path=xl/worksheets/sheet8.xml><?xml version="1.0" encoding="utf-8"?>
<worksheet xmlns="http://schemas.openxmlformats.org/spreadsheetml/2006/main" xmlns:r="http://schemas.openxmlformats.org/officeDocument/2006/relationships">
  <sheetPr>
    <tabColor indexed="53"/>
  </sheetPr>
  <dimension ref="B1:D29"/>
  <sheetViews>
    <sheetView showGridLines="0" zoomScalePageLayoutView="0" workbookViewId="0" topLeftCell="A1">
      <selection activeCell="A1" sqref="A1"/>
    </sheetView>
  </sheetViews>
  <sheetFormatPr defaultColWidth="7.50390625" defaultRowHeight="13.5"/>
  <cols>
    <col min="1" max="1" width="1.25" style="136" customWidth="1"/>
    <col min="2" max="14" width="7.50390625" style="136" customWidth="1"/>
    <col min="15" max="15" width="1.4921875" style="136" customWidth="1"/>
    <col min="16" max="16384" width="7.50390625" style="136" customWidth="1"/>
  </cols>
  <sheetData>
    <row r="1" ht="15.75">
      <c r="B1" s="135" t="s">
        <v>478</v>
      </c>
    </row>
    <row r="2" spans="2:3" ht="15.75">
      <c r="B2" s="135"/>
      <c r="C2" s="137" t="s">
        <v>479</v>
      </c>
    </row>
    <row r="3" spans="2:3" ht="15.75">
      <c r="B3" s="135"/>
      <c r="C3" s="137" t="s">
        <v>279</v>
      </c>
    </row>
    <row r="4" spans="2:3" ht="15.75">
      <c r="B4" s="135"/>
      <c r="C4" s="137"/>
    </row>
    <row r="5" spans="2:4" ht="15.75">
      <c r="B5" s="135"/>
      <c r="D5" s="138" t="s">
        <v>197</v>
      </c>
    </row>
    <row r="6" ht="12.75">
      <c r="D6" s="136" t="s">
        <v>198</v>
      </c>
    </row>
    <row r="7" ht="14.25"/>
    <row r="8" ht="14.25"/>
    <row r="9" ht="14.25"/>
    <row r="10" ht="14.25"/>
    <row r="11" ht="14.25"/>
    <row r="12" ht="14.25"/>
    <row r="13" ht="14.25"/>
    <row r="14" ht="14.25"/>
    <row r="15" ht="14.25"/>
    <row r="16" ht="14.25"/>
    <row r="17" ht="14.25"/>
    <row r="18" ht="14.25"/>
    <row r="19" ht="14.25"/>
    <row r="20" ht="14.25"/>
    <row r="21" ht="14.25"/>
    <row r="22" ht="14.25"/>
    <row r="23" ht="14.25"/>
    <row r="25" ht="15.75">
      <c r="B25" s="135" t="s">
        <v>178</v>
      </c>
    </row>
    <row r="27" ht="12.75">
      <c r="B27" s="136" t="s">
        <v>355</v>
      </c>
    </row>
    <row r="28" ht="12.75">
      <c r="B28" s="136" t="s">
        <v>305</v>
      </c>
    </row>
    <row r="29" ht="12.75">
      <c r="B29" s="139" t="s">
        <v>354</v>
      </c>
    </row>
  </sheetData>
  <sheetProtection/>
  <printOptions/>
  <pageMargins left="0.1968503937007874" right="0.1968503937007874" top="0.3937007874015748" bottom="0.3937007874015748" header="0.5118110236220472" footer="0.5118110236220472"/>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B1:Q35"/>
  <sheetViews>
    <sheetView zoomScalePageLayoutView="0" workbookViewId="0" topLeftCell="A1">
      <selection activeCell="B2" sqref="B2:P2"/>
    </sheetView>
  </sheetViews>
  <sheetFormatPr defaultColWidth="9.00390625" defaultRowHeight="13.5"/>
  <cols>
    <col min="1" max="1" width="2.75390625" style="197" customWidth="1"/>
    <col min="2" max="2" width="10.125" style="196" customWidth="1"/>
    <col min="3" max="3" width="6.125" style="197" customWidth="1"/>
    <col min="4" max="4" width="6.375" style="196" customWidth="1"/>
    <col min="5" max="5" width="3.50390625" style="198" bestFit="1" customWidth="1"/>
    <col min="6" max="6" width="8.00390625" style="199" customWidth="1"/>
    <col min="7" max="7" width="1.625" style="198" customWidth="1"/>
    <col min="8" max="8" width="7.625" style="200" customWidth="1"/>
    <col min="9" max="9" width="2.625" style="197" customWidth="1"/>
    <col min="10" max="10" width="9.625" style="196" customWidth="1"/>
    <col min="11" max="11" width="6.125" style="197" customWidth="1"/>
    <col min="12" max="12" width="6.375" style="196" customWidth="1"/>
    <col min="13" max="13" width="3.50390625" style="198" customWidth="1"/>
    <col min="14" max="14" width="8.00390625" style="199" customWidth="1"/>
    <col min="15" max="15" width="1.4921875" style="198" customWidth="1"/>
    <col min="16" max="16" width="7.625" style="200" customWidth="1"/>
    <col min="17" max="16384" width="9.00390625" style="197" customWidth="1"/>
  </cols>
  <sheetData>
    <row r="1" spans="12:16" ht="12.75">
      <c r="L1" s="540" t="s">
        <v>658</v>
      </c>
      <c r="M1" s="540"/>
      <c r="N1" s="540"/>
      <c r="O1" s="540"/>
      <c r="P1" s="540"/>
    </row>
    <row r="2" spans="2:16" ht="3" customHeight="1">
      <c r="B2" s="541"/>
      <c r="C2" s="541"/>
      <c r="D2" s="541"/>
      <c r="E2" s="541"/>
      <c r="F2" s="541"/>
      <c r="G2" s="541"/>
      <c r="H2" s="541"/>
      <c r="I2" s="541"/>
      <c r="J2" s="541"/>
      <c r="K2" s="541"/>
      <c r="L2" s="541"/>
      <c r="M2" s="541"/>
      <c r="N2" s="541"/>
      <c r="O2" s="541"/>
      <c r="P2" s="541"/>
    </row>
    <row r="3" spans="2:16" ht="10.5" customHeight="1">
      <c r="B3" s="201"/>
      <c r="C3" s="201"/>
      <c r="D3" s="201"/>
      <c r="E3" s="201"/>
      <c r="F3" s="201"/>
      <c r="G3" s="201"/>
      <c r="H3" s="201"/>
      <c r="I3" s="201"/>
      <c r="J3" s="201"/>
      <c r="K3" s="542"/>
      <c r="L3" s="542"/>
      <c r="M3" s="542"/>
      <c r="N3" s="542"/>
      <c r="O3" s="542"/>
      <c r="P3" s="542"/>
    </row>
    <row r="4" spans="2:16" ht="27" customHeight="1">
      <c r="B4" s="543" t="s">
        <v>627</v>
      </c>
      <c r="C4" s="543"/>
      <c r="D4" s="543"/>
      <c r="E4" s="543"/>
      <c r="F4" s="543"/>
      <c r="G4" s="543"/>
      <c r="H4" s="543"/>
      <c r="I4" s="543"/>
      <c r="J4" s="543"/>
      <c r="K4" s="543"/>
      <c r="L4" s="543"/>
      <c r="M4" s="543"/>
      <c r="N4" s="543"/>
      <c r="O4" s="543"/>
      <c r="P4" s="543"/>
    </row>
    <row r="5" spans="2:16" ht="11.25" customHeight="1">
      <c r="B5" s="202"/>
      <c r="C5" s="201"/>
      <c r="D5" s="201"/>
      <c r="E5" s="201"/>
      <c r="F5" s="201"/>
      <c r="G5" s="201"/>
      <c r="H5" s="201"/>
      <c r="I5" s="201"/>
      <c r="J5" s="201"/>
      <c r="K5" s="201"/>
      <c r="L5" s="201"/>
      <c r="M5" s="201"/>
      <c r="N5" s="201"/>
      <c r="O5" s="201"/>
      <c r="P5" s="201"/>
    </row>
    <row r="6" spans="2:16" ht="24.75" customHeight="1">
      <c r="B6" s="203" t="s">
        <v>619</v>
      </c>
      <c r="C6" s="203"/>
      <c r="D6" s="203"/>
      <c r="E6" s="203"/>
      <c r="F6" s="203"/>
      <c r="G6" s="203"/>
      <c r="H6" s="203"/>
      <c r="I6" s="203"/>
      <c r="J6" s="203"/>
      <c r="K6" s="203"/>
      <c r="L6" s="204"/>
      <c r="M6" s="204"/>
      <c r="N6" s="204"/>
      <c r="O6" s="204"/>
      <c r="P6" s="204"/>
    </row>
    <row r="7" spans="2:16" ht="9" customHeight="1">
      <c r="B7" s="201"/>
      <c r="C7" s="201"/>
      <c r="D7" s="201"/>
      <c r="E7" s="201"/>
      <c r="F7" s="201"/>
      <c r="G7" s="201"/>
      <c r="H7" s="201"/>
      <c r="I7" s="201"/>
      <c r="J7" s="201"/>
      <c r="K7" s="201"/>
      <c r="L7" s="201"/>
      <c r="M7" s="201"/>
      <c r="N7" s="201"/>
      <c r="O7" s="201"/>
      <c r="P7" s="201"/>
    </row>
    <row r="8" spans="2:16" ht="28.5" customHeight="1">
      <c r="B8" s="205" t="s">
        <v>201</v>
      </c>
      <c r="C8" s="206" t="s">
        <v>208</v>
      </c>
      <c r="D8" s="205" t="s">
        <v>203</v>
      </c>
      <c r="E8" s="207" t="s">
        <v>628</v>
      </c>
      <c r="F8" s="208" t="s">
        <v>204</v>
      </c>
      <c r="G8" s="207" t="s">
        <v>629</v>
      </c>
      <c r="H8" s="209" t="s">
        <v>209</v>
      </c>
      <c r="I8" s="210"/>
      <c r="J8" s="211" t="s">
        <v>201</v>
      </c>
      <c r="K8" s="212" t="s">
        <v>206</v>
      </c>
      <c r="L8" s="211" t="s">
        <v>203</v>
      </c>
      <c r="M8" s="213" t="s">
        <v>628</v>
      </c>
      <c r="N8" s="214" t="s">
        <v>204</v>
      </c>
      <c r="O8" s="213" t="s">
        <v>629</v>
      </c>
      <c r="P8" s="209" t="s">
        <v>207</v>
      </c>
    </row>
    <row r="9" spans="2:16" ht="28.5" customHeight="1">
      <c r="B9" s="205" t="s">
        <v>246</v>
      </c>
      <c r="C9" s="206" t="s">
        <v>208</v>
      </c>
      <c r="D9" s="205" t="s">
        <v>203</v>
      </c>
      <c r="E9" s="207" t="s">
        <v>628</v>
      </c>
      <c r="F9" s="208" t="s">
        <v>247</v>
      </c>
      <c r="G9" s="207" t="s">
        <v>629</v>
      </c>
      <c r="H9" s="209" t="s">
        <v>209</v>
      </c>
      <c r="I9" s="210"/>
      <c r="J9" s="211" t="s">
        <v>246</v>
      </c>
      <c r="K9" s="212" t="s">
        <v>206</v>
      </c>
      <c r="L9" s="211" t="s">
        <v>203</v>
      </c>
      <c r="M9" s="213" t="s">
        <v>628</v>
      </c>
      <c r="N9" s="214" t="s">
        <v>247</v>
      </c>
      <c r="O9" s="213" t="s">
        <v>629</v>
      </c>
      <c r="P9" s="209" t="s">
        <v>207</v>
      </c>
    </row>
    <row r="10" spans="2:16" ht="28.5" customHeight="1">
      <c r="B10" s="205" t="s">
        <v>240</v>
      </c>
      <c r="C10" s="206" t="s">
        <v>208</v>
      </c>
      <c r="D10" s="205" t="s">
        <v>203</v>
      </c>
      <c r="E10" s="207" t="s">
        <v>628</v>
      </c>
      <c r="F10" s="208" t="s">
        <v>242</v>
      </c>
      <c r="G10" s="207" t="s">
        <v>629</v>
      </c>
      <c r="H10" s="209" t="s">
        <v>209</v>
      </c>
      <c r="I10" s="210"/>
      <c r="J10" s="211" t="s">
        <v>201</v>
      </c>
      <c r="K10" s="212" t="s">
        <v>210</v>
      </c>
      <c r="L10" s="211" t="s">
        <v>203</v>
      </c>
      <c r="M10" s="213" t="s">
        <v>628</v>
      </c>
      <c r="N10" s="214" t="s">
        <v>204</v>
      </c>
      <c r="O10" s="213" t="s">
        <v>629</v>
      </c>
      <c r="P10" s="209" t="s">
        <v>211</v>
      </c>
    </row>
    <row r="11" spans="2:16" ht="28.5" customHeight="1">
      <c r="B11" s="205" t="s">
        <v>201</v>
      </c>
      <c r="C11" s="206" t="s">
        <v>212</v>
      </c>
      <c r="D11" s="205" t="s">
        <v>203</v>
      </c>
      <c r="E11" s="207" t="s">
        <v>628</v>
      </c>
      <c r="F11" s="208" t="s">
        <v>204</v>
      </c>
      <c r="G11" s="207" t="s">
        <v>629</v>
      </c>
      <c r="H11" s="209" t="s">
        <v>213</v>
      </c>
      <c r="I11" s="210"/>
      <c r="J11" s="211" t="s">
        <v>248</v>
      </c>
      <c r="K11" s="212" t="s">
        <v>210</v>
      </c>
      <c r="L11" s="211" t="s">
        <v>203</v>
      </c>
      <c r="M11" s="213" t="s">
        <v>628</v>
      </c>
      <c r="N11" s="214" t="s">
        <v>249</v>
      </c>
      <c r="O11" s="213" t="s">
        <v>629</v>
      </c>
      <c r="P11" s="209" t="s">
        <v>211</v>
      </c>
    </row>
    <row r="12" spans="2:16" ht="28.5" customHeight="1">
      <c r="B12" s="205" t="s">
        <v>261</v>
      </c>
      <c r="C12" s="206" t="s">
        <v>212</v>
      </c>
      <c r="D12" s="205" t="s">
        <v>203</v>
      </c>
      <c r="E12" s="207" t="s">
        <v>628</v>
      </c>
      <c r="F12" s="208" t="s">
        <v>262</v>
      </c>
      <c r="G12" s="207" t="s">
        <v>629</v>
      </c>
      <c r="H12" s="209" t="s">
        <v>213</v>
      </c>
      <c r="I12" s="210"/>
      <c r="J12" s="211" t="s">
        <v>230</v>
      </c>
      <c r="K12" s="212" t="s">
        <v>216</v>
      </c>
      <c r="L12" s="211" t="s">
        <v>203</v>
      </c>
      <c r="M12" s="213" t="s">
        <v>630</v>
      </c>
      <c r="N12" s="214" t="s">
        <v>229</v>
      </c>
      <c r="O12" s="213" t="s">
        <v>631</v>
      </c>
      <c r="P12" s="209" t="s">
        <v>217</v>
      </c>
    </row>
    <row r="13" spans="2:16" ht="28.5" customHeight="1">
      <c r="B13" s="205" t="s">
        <v>218</v>
      </c>
      <c r="C13" s="206" t="s">
        <v>212</v>
      </c>
      <c r="D13" s="205" t="s">
        <v>203</v>
      </c>
      <c r="E13" s="207" t="s">
        <v>630</v>
      </c>
      <c r="F13" s="208" t="s">
        <v>219</v>
      </c>
      <c r="G13" s="207" t="s">
        <v>631</v>
      </c>
      <c r="H13" s="209" t="s">
        <v>213</v>
      </c>
      <c r="I13" s="210"/>
      <c r="J13" s="211" t="s">
        <v>201</v>
      </c>
      <c r="K13" s="212" t="s">
        <v>216</v>
      </c>
      <c r="L13" s="211" t="s">
        <v>203</v>
      </c>
      <c r="M13" s="213" t="s">
        <v>630</v>
      </c>
      <c r="N13" s="214" t="s">
        <v>204</v>
      </c>
      <c r="O13" s="213" t="s">
        <v>631</v>
      </c>
      <c r="P13" s="209" t="s">
        <v>217</v>
      </c>
    </row>
    <row r="14" spans="2:16" ht="28.5" customHeight="1">
      <c r="B14" s="205" t="s">
        <v>218</v>
      </c>
      <c r="C14" s="206" t="s">
        <v>224</v>
      </c>
      <c r="D14" s="205" t="s">
        <v>203</v>
      </c>
      <c r="E14" s="207" t="s">
        <v>630</v>
      </c>
      <c r="F14" s="208" t="s">
        <v>219</v>
      </c>
      <c r="G14" s="207" t="s">
        <v>631</v>
      </c>
      <c r="H14" s="209" t="s">
        <v>225</v>
      </c>
      <c r="I14" s="210"/>
      <c r="J14" s="211" t="s">
        <v>218</v>
      </c>
      <c r="K14" s="212" t="s">
        <v>220</v>
      </c>
      <c r="L14" s="211" t="s">
        <v>203</v>
      </c>
      <c r="M14" s="213" t="s">
        <v>630</v>
      </c>
      <c r="N14" s="214" t="s">
        <v>219</v>
      </c>
      <c r="O14" s="213" t="s">
        <v>631</v>
      </c>
      <c r="P14" s="209" t="s">
        <v>632</v>
      </c>
    </row>
    <row r="15" spans="2:16" ht="28.5" customHeight="1">
      <c r="B15" s="205" t="s">
        <v>256</v>
      </c>
      <c r="C15" s="206" t="s">
        <v>224</v>
      </c>
      <c r="D15" s="205" t="s">
        <v>203</v>
      </c>
      <c r="E15" s="207" t="s">
        <v>630</v>
      </c>
      <c r="F15" s="208" t="s">
        <v>257</v>
      </c>
      <c r="G15" s="207" t="s">
        <v>631</v>
      </c>
      <c r="H15" s="209" t="s">
        <v>225</v>
      </c>
      <c r="I15" s="210"/>
      <c r="J15" s="211" t="s">
        <v>238</v>
      </c>
      <c r="K15" s="212" t="s">
        <v>220</v>
      </c>
      <c r="L15" s="211" t="s">
        <v>203</v>
      </c>
      <c r="M15" s="213" t="s">
        <v>630</v>
      </c>
      <c r="N15" s="214" t="s">
        <v>239</v>
      </c>
      <c r="O15" s="213" t="s">
        <v>631</v>
      </c>
      <c r="P15" s="209" t="s">
        <v>221</v>
      </c>
    </row>
    <row r="16" spans="2:16" ht="28.5" customHeight="1">
      <c r="B16" s="205" t="s">
        <v>620</v>
      </c>
      <c r="C16" s="206" t="s">
        <v>232</v>
      </c>
      <c r="D16" s="205" t="s">
        <v>203</v>
      </c>
      <c r="E16" s="207" t="s">
        <v>630</v>
      </c>
      <c r="F16" s="208" t="s">
        <v>235</v>
      </c>
      <c r="G16" s="207" t="s">
        <v>631</v>
      </c>
      <c r="H16" s="209" t="s">
        <v>234</v>
      </c>
      <c r="I16" s="210"/>
      <c r="J16" s="211" t="s">
        <v>218</v>
      </c>
      <c r="K16" s="212" t="s">
        <v>222</v>
      </c>
      <c r="L16" s="211" t="s">
        <v>203</v>
      </c>
      <c r="M16" s="213" t="s">
        <v>630</v>
      </c>
      <c r="N16" s="214" t="s">
        <v>219</v>
      </c>
      <c r="O16" s="213" t="s">
        <v>631</v>
      </c>
      <c r="P16" s="209" t="s">
        <v>223</v>
      </c>
    </row>
    <row r="17" spans="2:16" ht="28.5" customHeight="1">
      <c r="B17" s="205" t="s">
        <v>231</v>
      </c>
      <c r="C17" s="206" t="s">
        <v>232</v>
      </c>
      <c r="D17" s="205" t="s">
        <v>203</v>
      </c>
      <c r="E17" s="207" t="s">
        <v>630</v>
      </c>
      <c r="F17" s="208" t="s">
        <v>233</v>
      </c>
      <c r="G17" s="207" t="s">
        <v>631</v>
      </c>
      <c r="H17" s="209" t="s">
        <v>234</v>
      </c>
      <c r="I17" s="210"/>
      <c r="J17" s="211" t="s">
        <v>228</v>
      </c>
      <c r="K17" s="212" t="s">
        <v>222</v>
      </c>
      <c r="L17" s="211" t="s">
        <v>203</v>
      </c>
      <c r="M17" s="213" t="s">
        <v>630</v>
      </c>
      <c r="N17" s="214" t="s">
        <v>229</v>
      </c>
      <c r="O17" s="213" t="s">
        <v>631</v>
      </c>
      <c r="P17" s="209" t="s">
        <v>223</v>
      </c>
    </row>
    <row r="18" spans="2:16" ht="28.5" customHeight="1">
      <c r="B18" s="205" t="s">
        <v>236</v>
      </c>
      <c r="C18" s="206" t="s">
        <v>232</v>
      </c>
      <c r="D18" s="205" t="s">
        <v>203</v>
      </c>
      <c r="E18" s="207" t="s">
        <v>630</v>
      </c>
      <c r="F18" s="208" t="s">
        <v>237</v>
      </c>
      <c r="G18" s="207" t="s">
        <v>631</v>
      </c>
      <c r="H18" s="209" t="s">
        <v>234</v>
      </c>
      <c r="I18" s="210"/>
      <c r="J18" s="211" t="s">
        <v>218</v>
      </c>
      <c r="K18" s="212" t="s">
        <v>226</v>
      </c>
      <c r="L18" s="211" t="s">
        <v>203</v>
      </c>
      <c r="M18" s="213" t="s">
        <v>633</v>
      </c>
      <c r="N18" s="214" t="s">
        <v>219</v>
      </c>
      <c r="O18" s="213" t="s">
        <v>634</v>
      </c>
      <c r="P18" s="209" t="s">
        <v>227</v>
      </c>
    </row>
    <row r="19" spans="2:16" ht="28.5" customHeight="1">
      <c r="B19" s="205" t="s">
        <v>240</v>
      </c>
      <c r="C19" s="206" t="s">
        <v>202</v>
      </c>
      <c r="D19" s="205" t="s">
        <v>203</v>
      </c>
      <c r="E19" s="207" t="s">
        <v>635</v>
      </c>
      <c r="F19" s="208" t="s">
        <v>242</v>
      </c>
      <c r="G19" s="207" t="s">
        <v>636</v>
      </c>
      <c r="H19" s="209" t="s">
        <v>205</v>
      </c>
      <c r="I19" s="210"/>
      <c r="J19" s="211" t="s">
        <v>244</v>
      </c>
      <c r="K19" s="212" t="s">
        <v>226</v>
      </c>
      <c r="L19" s="211" t="s">
        <v>203</v>
      </c>
      <c r="M19" s="213" t="s">
        <v>633</v>
      </c>
      <c r="N19" s="214" t="s">
        <v>245</v>
      </c>
      <c r="O19" s="213" t="s">
        <v>634</v>
      </c>
      <c r="P19" s="209" t="s">
        <v>227</v>
      </c>
    </row>
    <row r="20" spans="2:16" ht="28.5" customHeight="1">
      <c r="B20" s="205" t="s">
        <v>201</v>
      </c>
      <c r="C20" s="206" t="s">
        <v>202</v>
      </c>
      <c r="D20" s="205" t="s">
        <v>203</v>
      </c>
      <c r="E20" s="207" t="s">
        <v>635</v>
      </c>
      <c r="F20" s="208" t="s">
        <v>204</v>
      </c>
      <c r="G20" s="207" t="s">
        <v>636</v>
      </c>
      <c r="H20" s="209" t="s">
        <v>205</v>
      </c>
      <c r="I20" s="210"/>
      <c r="J20" s="211" t="s">
        <v>246</v>
      </c>
      <c r="K20" s="212" t="s">
        <v>241</v>
      </c>
      <c r="L20" s="211" t="s">
        <v>203</v>
      </c>
      <c r="M20" s="213" t="s">
        <v>637</v>
      </c>
      <c r="N20" s="214" t="s">
        <v>247</v>
      </c>
      <c r="O20" s="213" t="s">
        <v>638</v>
      </c>
      <c r="P20" s="209" t="s">
        <v>243</v>
      </c>
    </row>
    <row r="21" spans="2:16" ht="28.5" customHeight="1">
      <c r="B21" s="205" t="s">
        <v>246</v>
      </c>
      <c r="C21" s="206" t="s">
        <v>202</v>
      </c>
      <c r="D21" s="205" t="s">
        <v>203</v>
      </c>
      <c r="E21" s="207" t="s">
        <v>635</v>
      </c>
      <c r="F21" s="208" t="s">
        <v>247</v>
      </c>
      <c r="G21" s="207" t="s">
        <v>636</v>
      </c>
      <c r="H21" s="209" t="s">
        <v>205</v>
      </c>
      <c r="I21" s="210"/>
      <c r="J21" s="211" t="s">
        <v>240</v>
      </c>
      <c r="K21" s="212" t="s">
        <v>241</v>
      </c>
      <c r="L21" s="211" t="s">
        <v>203</v>
      </c>
      <c r="M21" s="213" t="s">
        <v>637</v>
      </c>
      <c r="N21" s="214" t="s">
        <v>242</v>
      </c>
      <c r="O21" s="213" t="s">
        <v>638</v>
      </c>
      <c r="P21" s="209" t="s">
        <v>243</v>
      </c>
    </row>
    <row r="22" spans="2:16" ht="28.5" customHeight="1">
      <c r="B22" s="205" t="s">
        <v>261</v>
      </c>
      <c r="C22" s="206" t="s">
        <v>253</v>
      </c>
      <c r="D22" s="205" t="s">
        <v>203</v>
      </c>
      <c r="E22" s="207" t="s">
        <v>637</v>
      </c>
      <c r="F22" s="208" t="s">
        <v>262</v>
      </c>
      <c r="G22" s="207" t="s">
        <v>638</v>
      </c>
      <c r="H22" s="209" t="s">
        <v>255</v>
      </c>
      <c r="I22" s="210"/>
      <c r="J22" s="211" t="s">
        <v>248</v>
      </c>
      <c r="K22" s="212" t="s">
        <v>250</v>
      </c>
      <c r="L22" s="211" t="s">
        <v>203</v>
      </c>
      <c r="M22" s="213" t="s">
        <v>637</v>
      </c>
      <c r="N22" s="214" t="s">
        <v>249</v>
      </c>
      <c r="O22" s="213" t="s">
        <v>638</v>
      </c>
      <c r="P22" s="209" t="s">
        <v>251</v>
      </c>
    </row>
    <row r="23" spans="2:16" ht="28.5" customHeight="1">
      <c r="B23" s="205" t="s">
        <v>252</v>
      </c>
      <c r="C23" s="206" t="s">
        <v>253</v>
      </c>
      <c r="D23" s="205" t="s">
        <v>203</v>
      </c>
      <c r="E23" s="207" t="s">
        <v>637</v>
      </c>
      <c r="F23" s="208" t="s">
        <v>254</v>
      </c>
      <c r="G23" s="207" t="s">
        <v>638</v>
      </c>
      <c r="H23" s="209" t="s">
        <v>255</v>
      </c>
      <c r="I23" s="210"/>
      <c r="J23" s="211" t="s">
        <v>258</v>
      </c>
      <c r="K23" s="212" t="s">
        <v>250</v>
      </c>
      <c r="L23" s="211" t="s">
        <v>203</v>
      </c>
      <c r="M23" s="213" t="s">
        <v>637</v>
      </c>
      <c r="N23" s="214" t="s">
        <v>259</v>
      </c>
      <c r="O23" s="213" t="s">
        <v>638</v>
      </c>
      <c r="P23" s="209" t="s">
        <v>260</v>
      </c>
    </row>
    <row r="24" spans="2:16" ht="28.5" customHeight="1">
      <c r="B24" s="205" t="s">
        <v>621</v>
      </c>
      <c r="C24" s="206" t="s">
        <v>622</v>
      </c>
      <c r="D24" s="205" t="s">
        <v>203</v>
      </c>
      <c r="E24" s="207" t="s">
        <v>637</v>
      </c>
      <c r="F24" s="208" t="s">
        <v>257</v>
      </c>
      <c r="G24" s="207" t="s">
        <v>638</v>
      </c>
      <c r="H24" s="209" t="s">
        <v>623</v>
      </c>
      <c r="I24" s="210"/>
      <c r="J24" s="211" t="s">
        <v>201</v>
      </c>
      <c r="K24" s="212" t="s">
        <v>214</v>
      </c>
      <c r="L24" s="211" t="s">
        <v>203</v>
      </c>
      <c r="M24" s="213" t="s">
        <v>633</v>
      </c>
      <c r="N24" s="214" t="s">
        <v>204</v>
      </c>
      <c r="O24" s="213" t="s">
        <v>634</v>
      </c>
      <c r="P24" s="209" t="s">
        <v>215</v>
      </c>
    </row>
    <row r="25" spans="2:16" ht="28.5" customHeight="1">
      <c r="B25" s="205" t="s">
        <v>228</v>
      </c>
      <c r="C25" s="206" t="s">
        <v>622</v>
      </c>
      <c r="D25" s="205" t="s">
        <v>203</v>
      </c>
      <c r="E25" s="207" t="s">
        <v>633</v>
      </c>
      <c r="F25" s="208" t="s">
        <v>229</v>
      </c>
      <c r="G25" s="207" t="s">
        <v>634</v>
      </c>
      <c r="H25" s="209" t="s">
        <v>623</v>
      </c>
      <c r="I25" s="210"/>
      <c r="J25" s="211" t="s">
        <v>248</v>
      </c>
      <c r="K25" s="212" t="s">
        <v>214</v>
      </c>
      <c r="L25" s="211" t="s">
        <v>203</v>
      </c>
      <c r="M25" s="213" t="s">
        <v>633</v>
      </c>
      <c r="N25" s="214" t="s">
        <v>249</v>
      </c>
      <c r="O25" s="213" t="s">
        <v>634</v>
      </c>
      <c r="P25" s="209" t="s">
        <v>215</v>
      </c>
    </row>
    <row r="26" spans="9:16" ht="10.5" customHeight="1">
      <c r="I26" s="210"/>
      <c r="J26" s="215"/>
      <c r="K26" s="215"/>
      <c r="L26" s="215"/>
      <c r="M26" s="215"/>
      <c r="N26" s="215"/>
      <c r="O26" s="215"/>
      <c r="P26" s="215"/>
    </row>
    <row r="27" spans="2:17" ht="18" customHeight="1">
      <c r="B27" s="216" t="s">
        <v>639</v>
      </c>
      <c r="C27" s="217"/>
      <c r="D27" s="217"/>
      <c r="E27" s="217"/>
      <c r="F27" s="217"/>
      <c r="G27" s="217"/>
      <c r="H27" s="217"/>
      <c r="I27" s="217"/>
      <c r="J27" s="216"/>
      <c r="K27" s="217"/>
      <c r="L27" s="217"/>
      <c r="M27" s="217"/>
      <c r="N27" s="217"/>
      <c r="O27" s="217"/>
      <c r="P27" s="217"/>
      <c r="Q27" s="201"/>
    </row>
    <row r="28" spans="2:17" ht="9" customHeight="1">
      <c r="B28" s="216"/>
      <c r="C28" s="217"/>
      <c r="D28" s="217"/>
      <c r="E28" s="217"/>
      <c r="F28" s="217"/>
      <c r="G28" s="217"/>
      <c r="H28" s="217"/>
      <c r="I28" s="217"/>
      <c r="J28" s="216"/>
      <c r="K28" s="217"/>
      <c r="L28" s="217"/>
      <c r="M28" s="217"/>
      <c r="N28" s="217"/>
      <c r="O28" s="217"/>
      <c r="P28" s="217"/>
      <c r="Q28" s="201"/>
    </row>
    <row r="29" spans="2:17" ht="18" customHeight="1">
      <c r="B29" s="218" t="s">
        <v>640</v>
      </c>
      <c r="D29" s="207"/>
      <c r="E29" s="217"/>
      <c r="F29" s="217"/>
      <c r="G29" s="217"/>
      <c r="H29" s="217"/>
      <c r="I29" s="217"/>
      <c r="J29" s="217" t="s">
        <v>246</v>
      </c>
      <c r="K29" s="217" t="s">
        <v>363</v>
      </c>
      <c r="L29" s="217" t="s">
        <v>203</v>
      </c>
      <c r="M29" s="207" t="s">
        <v>641</v>
      </c>
      <c r="N29" s="544" t="s">
        <v>247</v>
      </c>
      <c r="O29" s="544"/>
      <c r="P29" s="219" t="s">
        <v>642</v>
      </c>
      <c r="Q29" s="201"/>
    </row>
    <row r="30" spans="2:17" ht="18" customHeight="1">
      <c r="B30" s="218" t="s">
        <v>643</v>
      </c>
      <c r="D30" s="207"/>
      <c r="E30" s="217"/>
      <c r="F30" s="217"/>
      <c r="G30" s="217"/>
      <c r="H30" s="217"/>
      <c r="I30" s="217"/>
      <c r="J30" s="218" t="s">
        <v>644</v>
      </c>
      <c r="K30" s="217"/>
      <c r="L30" s="217"/>
      <c r="M30" s="207"/>
      <c r="N30" s="207"/>
      <c r="O30" s="207"/>
      <c r="P30" s="219"/>
      <c r="Q30" s="201"/>
    </row>
    <row r="31" spans="2:17" ht="18" customHeight="1">
      <c r="B31" s="218" t="s">
        <v>645</v>
      </c>
      <c r="D31" s="207"/>
      <c r="E31" s="217"/>
      <c r="F31" s="217"/>
      <c r="G31" s="217"/>
      <c r="H31" s="217"/>
      <c r="I31" s="217"/>
      <c r="J31" s="218" t="s">
        <v>646</v>
      </c>
      <c r="K31" s="217"/>
      <c r="L31" s="217"/>
      <c r="M31" s="207"/>
      <c r="N31" s="207"/>
      <c r="O31" s="207"/>
      <c r="P31" s="219"/>
      <c r="Q31" s="201"/>
    </row>
    <row r="32" spans="2:17" ht="18" customHeight="1">
      <c r="B32" s="218" t="s">
        <v>647</v>
      </c>
      <c r="D32" s="217"/>
      <c r="E32" s="217"/>
      <c r="F32" s="217"/>
      <c r="G32" s="217"/>
      <c r="H32" s="217"/>
      <c r="I32" s="217"/>
      <c r="J32" s="218" t="s">
        <v>648</v>
      </c>
      <c r="K32" s="217"/>
      <c r="L32" s="217"/>
      <c r="M32" s="207"/>
      <c r="N32" s="207"/>
      <c r="O32" s="207"/>
      <c r="P32" s="219"/>
      <c r="Q32" s="201"/>
    </row>
    <row r="33" spans="2:17" ht="18" customHeight="1">
      <c r="B33" s="218" t="s">
        <v>649</v>
      </c>
      <c r="D33" s="217"/>
      <c r="E33" s="217"/>
      <c r="F33" s="217"/>
      <c r="G33" s="217"/>
      <c r="H33" s="217"/>
      <c r="I33" s="217"/>
      <c r="J33" s="218" t="s">
        <v>650</v>
      </c>
      <c r="K33" s="218"/>
      <c r="L33" s="217"/>
      <c r="M33" s="217"/>
      <c r="N33" s="217"/>
      <c r="O33" s="217"/>
      <c r="P33" s="217"/>
      <c r="Q33" s="201"/>
    </row>
    <row r="34" spans="2:17" ht="18" customHeight="1">
      <c r="B34" s="218" t="s">
        <v>651</v>
      </c>
      <c r="D34" s="217"/>
      <c r="E34" s="217"/>
      <c r="F34" s="217"/>
      <c r="G34" s="217"/>
      <c r="H34" s="217"/>
      <c r="I34" s="217"/>
      <c r="J34" s="218" t="s">
        <v>652</v>
      </c>
      <c r="L34" s="217"/>
      <c r="M34" s="217"/>
      <c r="N34" s="217"/>
      <c r="O34" s="217"/>
      <c r="P34" s="217"/>
      <c r="Q34" s="201"/>
    </row>
    <row r="35" spans="2:14" ht="23.25" customHeight="1">
      <c r="B35" s="197"/>
      <c r="D35" s="197"/>
      <c r="F35" s="220"/>
      <c r="J35" s="197"/>
      <c r="L35" s="197"/>
      <c r="M35" s="197"/>
      <c r="N35" s="197" t="s">
        <v>653</v>
      </c>
    </row>
    <row r="36" ht="23.25" customHeight="1"/>
    <row r="37" ht="23.25" customHeight="1"/>
    <row r="38" ht="23.25" customHeight="1"/>
    <row r="39" ht="23.25" customHeight="1"/>
    <row r="40" ht="23.25" customHeight="1"/>
    <row r="41" ht="23.25" customHeight="1"/>
    <row r="42" ht="23.25" customHeight="1"/>
    <row r="43" ht="23.25" customHeight="1"/>
    <row r="44" ht="23.25" customHeight="1"/>
  </sheetData>
  <sheetProtection/>
  <mergeCells count="5">
    <mergeCell ref="L1:P1"/>
    <mergeCell ref="B2:P2"/>
    <mergeCell ref="K3:P3"/>
    <mergeCell ref="B4:P4"/>
    <mergeCell ref="N29:O29"/>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選手権大会書類</dc:title>
  <dc:subject>アンケート①②③を含む</dc:subject>
  <dc:creator>神奈川高野連</dc:creator>
  <cp:keywords/>
  <dc:description/>
  <cp:lastModifiedBy>khbf2</cp:lastModifiedBy>
  <cp:lastPrinted>2017-05-11T06:13:10Z</cp:lastPrinted>
  <dcterms:created xsi:type="dcterms:W3CDTF">2002-02-22T00:30:37Z</dcterms:created>
  <dcterms:modified xsi:type="dcterms:W3CDTF">2023-05-13T07:15:53Z</dcterms:modified>
  <cp:category/>
  <cp:version/>
  <cp:contentType/>
  <cp:contentStatus/>
</cp:coreProperties>
</file>