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khbfv1\vsharu\"/>
    </mc:Choice>
  </mc:AlternateContent>
  <bookViews>
    <workbookView xWindow="9150" yWindow="-15" windowWidth="11385" windowHeight="8160" tabRatio="659"/>
  </bookViews>
  <sheets>
    <sheet name="川崎地区" sheetId="7" r:id="rId1"/>
    <sheet name="横浜地区" sheetId="6" r:id="rId2"/>
    <sheet name="湘南地区" sheetId="5" r:id="rId3"/>
    <sheet name="横須賀地区" sheetId="4" r:id="rId4"/>
    <sheet name="北相地区" sheetId="1" r:id="rId5"/>
    <sheet name="西湘地区" sheetId="2" r:id="rId6"/>
    <sheet name="予選要項" sheetId="3" state="hidden" r:id="rId7"/>
    <sheet name="加盟校" sheetId="10" state="hidden" r:id="rId8"/>
    <sheet name="日程" sheetId="8" state="hidden" r:id="rId9"/>
    <sheet name="立て型" sheetId="9" state="hidden" r:id="rId10"/>
  </sheets>
  <definedNames>
    <definedName name="_xlnm.Print_Area" localSheetId="3">横須賀地区!#REF!</definedName>
    <definedName name="_xlnm.Print_Area" localSheetId="1">横浜地区!#REF!</definedName>
    <definedName name="_xlnm.Print_Area" localSheetId="2">湘南地区!#REF!</definedName>
    <definedName name="_xlnm.Print_Area" localSheetId="0">川崎地区!#REF!</definedName>
    <definedName name="_xlnm.Print_Area" localSheetId="4">北相地区!#REF!</definedName>
  </definedNames>
  <calcPr calcId="152511"/>
</workbook>
</file>

<file path=xl/calcChain.xml><?xml version="1.0" encoding="utf-8"?>
<calcChain xmlns="http://schemas.openxmlformats.org/spreadsheetml/2006/main">
  <c r="X28" i="2" l="1"/>
  <c r="W28" i="2"/>
  <c r="V28" i="2"/>
  <c r="R28" i="2"/>
  <c r="X27" i="2"/>
  <c r="W27" i="2"/>
  <c r="V27" i="2"/>
  <c r="R27" i="2"/>
  <c r="X26" i="2"/>
  <c r="W26" i="2"/>
  <c r="V26" i="2"/>
  <c r="R26" i="2"/>
  <c r="X25" i="2"/>
  <c r="W25" i="2"/>
  <c r="V25" i="2"/>
  <c r="R25" i="2"/>
  <c r="N24" i="2"/>
  <c r="K24" i="2"/>
  <c r="H24" i="2"/>
  <c r="E24" i="2"/>
  <c r="X21" i="2"/>
  <c r="W21" i="2"/>
  <c r="V21" i="2"/>
  <c r="R21" i="2"/>
  <c r="X20" i="2"/>
  <c r="W20" i="2"/>
  <c r="V20" i="2"/>
  <c r="R20" i="2"/>
  <c r="X19" i="2"/>
  <c r="W19" i="2"/>
  <c r="V19" i="2"/>
  <c r="R19" i="2"/>
  <c r="X18" i="2"/>
  <c r="W18" i="2"/>
  <c r="V18" i="2"/>
  <c r="R18" i="2"/>
  <c r="N17" i="2"/>
  <c r="K17" i="2"/>
  <c r="H17" i="2"/>
  <c r="E17" i="2"/>
  <c r="S27" i="2" l="1"/>
  <c r="T20" i="2"/>
  <c r="T25" i="2"/>
  <c r="U21" i="2"/>
  <c r="S19" i="2"/>
  <c r="U28" i="2"/>
  <c r="T18" i="2"/>
  <c r="S20" i="2"/>
  <c r="S26" i="2"/>
  <c r="T27" i="2"/>
  <c r="U18" i="2"/>
  <c r="T21" i="2"/>
  <c r="U25" i="2"/>
  <c r="T28" i="2"/>
  <c r="U19" i="2"/>
  <c r="S21" i="2"/>
  <c r="U26" i="2"/>
  <c r="S28" i="2"/>
  <c r="S18" i="2"/>
  <c r="T19" i="2"/>
  <c r="U20" i="2"/>
  <c r="S25" i="2"/>
  <c r="T26" i="2"/>
  <c r="U27" i="2"/>
  <c r="X35" i="5"/>
  <c r="W35" i="5"/>
  <c r="V35" i="5"/>
  <c r="R35" i="5"/>
  <c r="X34" i="5"/>
  <c r="W34" i="5"/>
  <c r="V34" i="5"/>
  <c r="R34" i="5"/>
  <c r="X33" i="5"/>
  <c r="W33" i="5"/>
  <c r="V33" i="5"/>
  <c r="R33" i="5"/>
  <c r="X32" i="5"/>
  <c r="W32" i="5"/>
  <c r="V32" i="5"/>
  <c r="R32" i="5"/>
  <c r="N31" i="5"/>
  <c r="K31" i="5"/>
  <c r="H31" i="5"/>
  <c r="E31" i="5"/>
  <c r="C1" i="6"/>
  <c r="U34" i="5" l="1"/>
  <c r="U35" i="5"/>
  <c r="T33" i="5"/>
  <c r="Q27" i="2"/>
  <c r="Q26" i="2"/>
  <c r="Q25" i="2"/>
  <c r="Q19" i="2"/>
  <c r="Q20" i="2"/>
  <c r="Q21" i="2"/>
  <c r="T34" i="5"/>
  <c r="U32" i="5"/>
  <c r="T35" i="5"/>
  <c r="T32" i="5"/>
  <c r="U33" i="5"/>
  <c r="Q18" i="2"/>
  <c r="Q28" i="2"/>
  <c r="S32" i="5"/>
  <c r="S33" i="5"/>
  <c r="S34" i="5"/>
  <c r="Q34" i="5" s="1"/>
  <c r="S35" i="5"/>
  <c r="Q35" i="5" l="1"/>
  <c r="Q33" i="5"/>
  <c r="Q32" i="5"/>
  <c r="E66" i="1"/>
  <c r="C65" i="8" l="1"/>
  <c r="F69" i="9"/>
  <c r="E69" i="9"/>
  <c r="D69" i="9"/>
  <c r="C69" i="9"/>
  <c r="F68" i="9"/>
  <c r="Q65" i="8" s="1"/>
  <c r="E68" i="9"/>
  <c r="K65" i="8" s="1"/>
  <c r="D68" i="9"/>
  <c r="G65" i="8" s="1"/>
  <c r="C68" i="9"/>
  <c r="E65" i="8" s="1"/>
  <c r="F67" i="9" l="1"/>
  <c r="E67" i="9"/>
  <c r="D67" i="9"/>
  <c r="G66" i="9"/>
  <c r="F66" i="9"/>
  <c r="E66" i="9"/>
  <c r="D66" i="9"/>
  <c r="G65" i="9"/>
  <c r="F65" i="9"/>
  <c r="E65" i="9"/>
  <c r="D65" i="9"/>
  <c r="C67" i="9"/>
  <c r="C66" i="9"/>
  <c r="C55" i="9"/>
  <c r="C65" i="9"/>
  <c r="G60" i="9"/>
  <c r="F60" i="9"/>
  <c r="E60" i="9"/>
  <c r="D60" i="9"/>
  <c r="G59" i="9"/>
  <c r="F59" i="9"/>
  <c r="E59" i="9"/>
  <c r="D59" i="9"/>
  <c r="G58" i="9"/>
  <c r="F58" i="9"/>
  <c r="E58" i="9"/>
  <c r="D58" i="9"/>
  <c r="G57" i="9"/>
  <c r="F57" i="9"/>
  <c r="E57" i="9"/>
  <c r="D57" i="9"/>
  <c r="G56" i="9"/>
  <c r="F56" i="9"/>
  <c r="E56" i="9"/>
  <c r="D56" i="9"/>
  <c r="G55" i="9"/>
  <c r="F55" i="9"/>
  <c r="E55" i="9"/>
  <c r="D55" i="9"/>
  <c r="G54" i="9"/>
  <c r="F54" i="9"/>
  <c r="E54" i="9"/>
  <c r="D54" i="9"/>
  <c r="G53" i="9"/>
  <c r="F53" i="9"/>
  <c r="E53" i="9"/>
  <c r="D53" i="9"/>
  <c r="G52" i="9"/>
  <c r="F52" i="9"/>
  <c r="E52" i="9"/>
  <c r="D52" i="9"/>
  <c r="G51" i="9"/>
  <c r="F51" i="9"/>
  <c r="E51" i="9"/>
  <c r="D51" i="9"/>
  <c r="C60" i="9"/>
  <c r="C59" i="9"/>
  <c r="C58" i="9"/>
  <c r="C57" i="9"/>
  <c r="C56" i="9"/>
  <c r="C54" i="9"/>
  <c r="C53" i="9"/>
  <c r="C52" i="9"/>
  <c r="C51" i="9"/>
  <c r="F46" i="9"/>
  <c r="E46" i="9"/>
  <c r="D46" i="9"/>
  <c r="F45" i="9"/>
  <c r="E45" i="9"/>
  <c r="D45" i="9"/>
  <c r="G44" i="9"/>
  <c r="F44" i="9"/>
  <c r="E44" i="9"/>
  <c r="D44" i="9"/>
  <c r="G43" i="9"/>
  <c r="F43" i="9"/>
  <c r="E43" i="9"/>
  <c r="D43" i="9"/>
  <c r="C46" i="9"/>
  <c r="C45" i="9"/>
  <c r="C44" i="9"/>
  <c r="C43" i="9"/>
  <c r="G8" i="9"/>
  <c r="F8" i="9"/>
  <c r="E8" i="9"/>
  <c r="D8" i="9"/>
  <c r="G7" i="9"/>
  <c r="F7" i="9"/>
  <c r="E7" i="9"/>
  <c r="D7" i="9"/>
  <c r="G6" i="9"/>
  <c r="F6" i="9"/>
  <c r="E6" i="9"/>
  <c r="D6" i="9"/>
  <c r="G5" i="9"/>
  <c r="F5" i="9"/>
  <c r="E5" i="9"/>
  <c r="D5" i="9"/>
  <c r="G4" i="9"/>
  <c r="F4" i="9"/>
  <c r="E4" i="9"/>
  <c r="D4" i="9"/>
  <c r="C8" i="9"/>
  <c r="C7" i="9"/>
  <c r="C6" i="9"/>
  <c r="C5" i="9"/>
  <c r="C4" i="9"/>
  <c r="L64" i="9" l="1"/>
  <c r="N64" i="9"/>
  <c r="P64" i="9"/>
  <c r="R64" i="9"/>
  <c r="T64" i="9"/>
  <c r="J64" i="9"/>
  <c r="L50" i="9"/>
  <c r="N50" i="9"/>
  <c r="P50" i="9"/>
  <c r="R50" i="9"/>
  <c r="T50" i="9"/>
  <c r="J50" i="9"/>
  <c r="L42" i="9"/>
  <c r="N42" i="9"/>
  <c r="P42" i="9"/>
  <c r="R42" i="9"/>
  <c r="T42" i="9"/>
  <c r="J42" i="9"/>
  <c r="L32" i="9"/>
  <c r="N32" i="9"/>
  <c r="P32" i="9"/>
  <c r="R32" i="9"/>
  <c r="T32" i="9"/>
  <c r="J32" i="9"/>
  <c r="T11" i="9"/>
  <c r="R11" i="9"/>
  <c r="P11" i="9"/>
  <c r="N11" i="9"/>
  <c r="L11" i="9"/>
  <c r="J11" i="9"/>
  <c r="F38" i="9" l="1"/>
  <c r="E38" i="9"/>
  <c r="D38" i="9"/>
  <c r="F37" i="9"/>
  <c r="E37" i="9"/>
  <c r="D37" i="9"/>
  <c r="G36" i="9"/>
  <c r="F36" i="9"/>
  <c r="E36" i="9"/>
  <c r="D36" i="9"/>
  <c r="G35" i="9"/>
  <c r="F35" i="9"/>
  <c r="E35" i="9"/>
  <c r="D35" i="9"/>
  <c r="G34" i="9"/>
  <c r="F34" i="9"/>
  <c r="E34" i="9"/>
  <c r="D34" i="9"/>
  <c r="G33" i="9"/>
  <c r="F33" i="9"/>
  <c r="E33" i="9"/>
  <c r="D33" i="9"/>
  <c r="C38" i="9"/>
  <c r="C37" i="9"/>
  <c r="C36" i="9"/>
  <c r="C35" i="9"/>
  <c r="C34" i="9"/>
  <c r="C33" i="9"/>
  <c r="G28" i="9" l="1"/>
  <c r="F28" i="9"/>
  <c r="E28" i="9"/>
  <c r="D28" i="9"/>
  <c r="C28" i="9"/>
  <c r="G27" i="9"/>
  <c r="F27" i="9"/>
  <c r="E27" i="9"/>
  <c r="D27" i="9"/>
  <c r="C27" i="9"/>
  <c r="G26" i="9"/>
  <c r="F26" i="9"/>
  <c r="E26" i="9"/>
  <c r="D26" i="9"/>
  <c r="C26" i="9"/>
  <c r="G25" i="9"/>
  <c r="F25" i="9"/>
  <c r="E25" i="9"/>
  <c r="D25" i="9"/>
  <c r="C25" i="9"/>
  <c r="G24" i="9"/>
  <c r="F24" i="9"/>
  <c r="E24" i="9"/>
  <c r="D24" i="9"/>
  <c r="C24" i="9"/>
  <c r="G23" i="9"/>
  <c r="F23" i="9"/>
  <c r="E23" i="9"/>
  <c r="D23" i="9"/>
  <c r="C23" i="9"/>
  <c r="G22" i="9"/>
  <c r="F22" i="9"/>
  <c r="E22" i="9"/>
  <c r="D22" i="9"/>
  <c r="C22" i="9"/>
  <c r="G21" i="9"/>
  <c r="F21" i="9"/>
  <c r="E21" i="9"/>
  <c r="D21" i="9"/>
  <c r="C21" i="9"/>
  <c r="G20" i="9"/>
  <c r="F20" i="9"/>
  <c r="E20" i="9"/>
  <c r="D20" i="9"/>
  <c r="C20" i="9"/>
  <c r="G19" i="9"/>
  <c r="F19" i="9"/>
  <c r="E19" i="9"/>
  <c r="D19" i="9"/>
  <c r="C19" i="9"/>
  <c r="G18" i="9"/>
  <c r="F18" i="9"/>
  <c r="E18" i="9"/>
  <c r="D18" i="9"/>
  <c r="C18" i="9"/>
  <c r="G17" i="9"/>
  <c r="F17" i="9"/>
  <c r="E17" i="9"/>
  <c r="D17" i="9"/>
  <c r="C17" i="9"/>
  <c r="G16" i="9"/>
  <c r="F16" i="9"/>
  <c r="E16" i="9"/>
  <c r="D16" i="9"/>
  <c r="C16" i="9"/>
  <c r="G15" i="9"/>
  <c r="F15" i="9"/>
  <c r="E15" i="9"/>
  <c r="D15" i="9"/>
  <c r="C15" i="9"/>
  <c r="G14" i="9"/>
  <c r="F14" i="9"/>
  <c r="E14" i="9"/>
  <c r="D14" i="9"/>
  <c r="C14" i="9"/>
  <c r="G13" i="9"/>
  <c r="F13" i="9"/>
  <c r="E13" i="9"/>
  <c r="D13" i="9"/>
  <c r="C13" i="9"/>
  <c r="G12" i="9"/>
  <c r="F12" i="9"/>
  <c r="E12" i="9"/>
  <c r="D12" i="9"/>
  <c r="C12" i="9"/>
  <c r="X118" i="6"/>
  <c r="W118" i="6"/>
  <c r="V118" i="6"/>
  <c r="R118" i="6"/>
  <c r="X117" i="6"/>
  <c r="W117" i="6"/>
  <c r="V117" i="6"/>
  <c r="R117" i="6"/>
  <c r="X116" i="6"/>
  <c r="W116" i="6"/>
  <c r="V116" i="6"/>
  <c r="R116" i="6"/>
  <c r="X115" i="6"/>
  <c r="W115" i="6"/>
  <c r="V115" i="6"/>
  <c r="R115" i="6"/>
  <c r="N114" i="6"/>
  <c r="K114" i="6"/>
  <c r="H114" i="6"/>
  <c r="E114" i="6"/>
  <c r="X111" i="6"/>
  <c r="W111" i="6"/>
  <c r="V111" i="6"/>
  <c r="R111" i="6"/>
  <c r="X110" i="6"/>
  <c r="W110" i="6"/>
  <c r="V110" i="6"/>
  <c r="R110" i="6"/>
  <c r="X109" i="6"/>
  <c r="W109" i="6"/>
  <c r="V109" i="6"/>
  <c r="R109" i="6"/>
  <c r="K108" i="6"/>
  <c r="H108" i="6"/>
  <c r="E108" i="6"/>
  <c r="X105" i="6"/>
  <c r="W105" i="6"/>
  <c r="V105" i="6"/>
  <c r="T105" i="6"/>
  <c r="R105" i="6"/>
  <c r="X104" i="6"/>
  <c r="W104" i="6"/>
  <c r="V104" i="6"/>
  <c r="T104" i="6" s="1"/>
  <c r="R104" i="6"/>
  <c r="X103" i="6"/>
  <c r="W103" i="6"/>
  <c r="V103" i="6"/>
  <c r="R103" i="6"/>
  <c r="X102" i="6"/>
  <c r="W102" i="6"/>
  <c r="V102" i="6"/>
  <c r="T102" i="6" s="1"/>
  <c r="R102" i="6"/>
  <c r="N101" i="6"/>
  <c r="K101" i="6"/>
  <c r="H101" i="6"/>
  <c r="E101" i="6"/>
  <c r="X98" i="6"/>
  <c r="W98" i="6"/>
  <c r="V98" i="6"/>
  <c r="R98" i="6"/>
  <c r="X97" i="6"/>
  <c r="W97" i="6"/>
  <c r="V97" i="6"/>
  <c r="R97" i="6"/>
  <c r="X96" i="6"/>
  <c r="W96" i="6"/>
  <c r="V96" i="6"/>
  <c r="R96" i="6"/>
  <c r="X95" i="6"/>
  <c r="W95" i="6"/>
  <c r="V95" i="6"/>
  <c r="U95" i="6" s="1"/>
  <c r="R95" i="6"/>
  <c r="N94" i="6"/>
  <c r="K94" i="6"/>
  <c r="H94" i="6"/>
  <c r="E94" i="6"/>
  <c r="X91" i="6"/>
  <c r="W91" i="6"/>
  <c r="V91" i="6"/>
  <c r="R91" i="6"/>
  <c r="X90" i="6"/>
  <c r="W90" i="6"/>
  <c r="V90" i="6"/>
  <c r="R90" i="6"/>
  <c r="X89" i="6"/>
  <c r="W89" i="6"/>
  <c r="V89" i="6"/>
  <c r="R89" i="6"/>
  <c r="X88" i="6"/>
  <c r="W88" i="6"/>
  <c r="V88" i="6"/>
  <c r="R88" i="6"/>
  <c r="N87" i="6"/>
  <c r="K87" i="6"/>
  <c r="H87" i="6"/>
  <c r="E87" i="6"/>
  <c r="X84" i="6"/>
  <c r="W84" i="6"/>
  <c r="V84" i="6"/>
  <c r="R84" i="6"/>
  <c r="X83" i="6"/>
  <c r="W83" i="6"/>
  <c r="V83" i="6"/>
  <c r="T83" i="6" s="1"/>
  <c r="R83" i="6"/>
  <c r="X82" i="6"/>
  <c r="W82" i="6"/>
  <c r="V82" i="6"/>
  <c r="R82" i="6"/>
  <c r="X81" i="6"/>
  <c r="W81" i="6"/>
  <c r="V81" i="6"/>
  <c r="R81" i="6"/>
  <c r="N80" i="6"/>
  <c r="K80" i="6"/>
  <c r="H80" i="6"/>
  <c r="E80" i="6"/>
  <c r="X77" i="6"/>
  <c r="W77" i="6"/>
  <c r="V77" i="6"/>
  <c r="R77" i="6"/>
  <c r="X76" i="6"/>
  <c r="W76" i="6"/>
  <c r="V76" i="6"/>
  <c r="R76" i="6"/>
  <c r="X75" i="6"/>
  <c r="W75" i="6"/>
  <c r="V75" i="6"/>
  <c r="R75" i="6"/>
  <c r="X74" i="6"/>
  <c r="W74" i="6"/>
  <c r="V74" i="6"/>
  <c r="R74" i="6"/>
  <c r="N73" i="6"/>
  <c r="K73" i="6"/>
  <c r="H73" i="6"/>
  <c r="E73" i="6"/>
  <c r="X70" i="6"/>
  <c r="W70" i="6"/>
  <c r="V70" i="6"/>
  <c r="R70" i="6"/>
  <c r="X69" i="6"/>
  <c r="W69" i="6"/>
  <c r="V69" i="6"/>
  <c r="R69" i="6"/>
  <c r="X68" i="6"/>
  <c r="W68" i="6"/>
  <c r="V68" i="6"/>
  <c r="R68" i="6"/>
  <c r="X67" i="6"/>
  <c r="W67" i="6"/>
  <c r="V67" i="6"/>
  <c r="R67" i="6"/>
  <c r="N66" i="6"/>
  <c r="K66" i="6"/>
  <c r="H66" i="6"/>
  <c r="E66" i="6"/>
  <c r="X63" i="6"/>
  <c r="W63" i="6"/>
  <c r="V63" i="6"/>
  <c r="R63" i="6"/>
  <c r="X62" i="6"/>
  <c r="W62" i="6"/>
  <c r="V62" i="6"/>
  <c r="R62" i="6"/>
  <c r="X61" i="6"/>
  <c r="W61" i="6"/>
  <c r="V61" i="6"/>
  <c r="R61" i="6"/>
  <c r="X60" i="6"/>
  <c r="W60" i="6"/>
  <c r="V60" i="6"/>
  <c r="R60" i="6"/>
  <c r="N59" i="6"/>
  <c r="K59" i="6"/>
  <c r="H59" i="6"/>
  <c r="E59" i="6"/>
  <c r="X56" i="6"/>
  <c r="W56" i="6"/>
  <c r="V56" i="6"/>
  <c r="R56" i="6"/>
  <c r="X55" i="6"/>
  <c r="W55" i="6"/>
  <c r="V55" i="6"/>
  <c r="R55" i="6"/>
  <c r="X54" i="6"/>
  <c r="W54" i="6"/>
  <c r="V54" i="6"/>
  <c r="R54" i="6"/>
  <c r="X53" i="6"/>
  <c r="W53" i="6"/>
  <c r="V53" i="6"/>
  <c r="R53" i="6"/>
  <c r="N52" i="6"/>
  <c r="K52" i="6"/>
  <c r="H52" i="6"/>
  <c r="E52" i="6"/>
  <c r="X49" i="6"/>
  <c r="W49" i="6"/>
  <c r="V49" i="6"/>
  <c r="R49" i="6"/>
  <c r="X48" i="6"/>
  <c r="W48" i="6"/>
  <c r="V48" i="6"/>
  <c r="R48" i="6"/>
  <c r="X47" i="6"/>
  <c r="W47" i="6"/>
  <c r="V47" i="6"/>
  <c r="R47" i="6"/>
  <c r="X46" i="6"/>
  <c r="W46" i="6"/>
  <c r="V46" i="6"/>
  <c r="R46" i="6"/>
  <c r="N45" i="6"/>
  <c r="K45" i="6"/>
  <c r="H45" i="6"/>
  <c r="E45" i="6"/>
  <c r="X42" i="6"/>
  <c r="W42" i="6"/>
  <c r="V42" i="6"/>
  <c r="R42" i="6"/>
  <c r="X41" i="6"/>
  <c r="W41" i="6"/>
  <c r="V41" i="6"/>
  <c r="R41" i="6"/>
  <c r="X40" i="6"/>
  <c r="W40" i="6"/>
  <c r="V40" i="6"/>
  <c r="R40" i="6"/>
  <c r="X39" i="6"/>
  <c r="W39" i="6"/>
  <c r="V39" i="6"/>
  <c r="R39" i="6"/>
  <c r="N38" i="6"/>
  <c r="K38" i="6"/>
  <c r="H38" i="6"/>
  <c r="E38" i="6"/>
  <c r="X35" i="6"/>
  <c r="W35" i="6"/>
  <c r="V35" i="6"/>
  <c r="R35" i="6"/>
  <c r="X34" i="6"/>
  <c r="W34" i="6"/>
  <c r="V34" i="6"/>
  <c r="R34" i="6"/>
  <c r="X33" i="6"/>
  <c r="W33" i="6"/>
  <c r="V33" i="6"/>
  <c r="R33" i="6"/>
  <c r="X32" i="6"/>
  <c r="W32" i="6"/>
  <c r="V32" i="6"/>
  <c r="R32" i="6"/>
  <c r="N31" i="6"/>
  <c r="K31" i="6"/>
  <c r="H31" i="6"/>
  <c r="E31" i="6"/>
  <c r="X28" i="6"/>
  <c r="W28" i="6"/>
  <c r="V28" i="6"/>
  <c r="R28" i="6"/>
  <c r="X27" i="6"/>
  <c r="W27" i="6"/>
  <c r="V27" i="6"/>
  <c r="T27" i="6" s="1"/>
  <c r="R27" i="6"/>
  <c r="X26" i="6"/>
  <c r="W26" i="6"/>
  <c r="V26" i="6"/>
  <c r="R26" i="6"/>
  <c r="X25" i="6"/>
  <c r="W25" i="6"/>
  <c r="V25" i="6"/>
  <c r="R25" i="6"/>
  <c r="N24" i="6"/>
  <c r="K24" i="6"/>
  <c r="H24" i="6"/>
  <c r="E24" i="6"/>
  <c r="X21" i="6"/>
  <c r="W21" i="6"/>
  <c r="V21" i="6"/>
  <c r="R21" i="6"/>
  <c r="X20" i="6"/>
  <c r="W20" i="6"/>
  <c r="V20" i="6"/>
  <c r="R20" i="6"/>
  <c r="X19" i="6"/>
  <c r="W19" i="6"/>
  <c r="V19" i="6"/>
  <c r="R19" i="6"/>
  <c r="X18" i="6"/>
  <c r="W18" i="6"/>
  <c r="V18" i="6"/>
  <c r="R18" i="6"/>
  <c r="N17" i="6"/>
  <c r="K17" i="6"/>
  <c r="H17" i="6"/>
  <c r="E17" i="6"/>
  <c r="X14" i="6"/>
  <c r="W14" i="6"/>
  <c r="V14" i="6"/>
  <c r="T14" i="6" s="1"/>
  <c r="R14" i="6"/>
  <c r="X13" i="6"/>
  <c r="W13" i="6"/>
  <c r="V13" i="6"/>
  <c r="R13" i="6"/>
  <c r="X12" i="6"/>
  <c r="W12" i="6"/>
  <c r="V12" i="6"/>
  <c r="R12" i="6"/>
  <c r="X11" i="6"/>
  <c r="U11" i="6" s="1"/>
  <c r="W11" i="6"/>
  <c r="V11" i="6"/>
  <c r="R11" i="6"/>
  <c r="N10" i="6"/>
  <c r="K10" i="6"/>
  <c r="H10" i="6"/>
  <c r="E10" i="6"/>
  <c r="X7" i="6"/>
  <c r="W7" i="6"/>
  <c r="V7" i="6"/>
  <c r="R7" i="6"/>
  <c r="X6" i="6"/>
  <c r="W6" i="6"/>
  <c r="V6" i="6"/>
  <c r="R6" i="6"/>
  <c r="X5" i="6"/>
  <c r="W5" i="6"/>
  <c r="V5" i="6"/>
  <c r="R5" i="6"/>
  <c r="X4" i="6"/>
  <c r="W4" i="6"/>
  <c r="R4" i="6"/>
  <c r="N3" i="6"/>
  <c r="K3" i="6"/>
  <c r="H3" i="6"/>
  <c r="E3" i="6"/>
  <c r="S5" i="6" l="1"/>
  <c r="U39" i="6"/>
  <c r="T75" i="6"/>
  <c r="T61" i="6"/>
  <c r="U46" i="6"/>
  <c r="T33" i="6"/>
  <c r="U67" i="6"/>
  <c r="T97" i="6"/>
  <c r="V4" i="6"/>
  <c r="T4" i="6" s="1"/>
  <c r="T21" i="6"/>
  <c r="S33" i="6"/>
  <c r="T49" i="6"/>
  <c r="T55" i="6"/>
  <c r="T89" i="6"/>
  <c r="U18" i="6"/>
  <c r="S61" i="6"/>
  <c r="T74" i="6"/>
  <c r="T77" i="6"/>
  <c r="T25" i="6"/>
  <c r="T103" i="6"/>
  <c r="U6" i="6"/>
  <c r="T20" i="6"/>
  <c r="U28" i="6"/>
  <c r="T35" i="6"/>
  <c r="S39" i="6"/>
  <c r="T42" i="6"/>
  <c r="T48" i="6"/>
  <c r="T63" i="6"/>
  <c r="S67" i="6"/>
  <c r="T70" i="6"/>
  <c r="S89" i="6"/>
  <c r="U102" i="6"/>
  <c r="T7" i="6"/>
  <c r="T18" i="6"/>
  <c r="U74" i="6"/>
  <c r="T117" i="6"/>
  <c r="T5" i="6"/>
  <c r="U12" i="6"/>
  <c r="U13" i="6"/>
  <c r="T19" i="6"/>
  <c r="U34" i="6"/>
  <c r="T41" i="6"/>
  <c r="T47" i="6"/>
  <c r="T69" i="6"/>
  <c r="T76" i="6"/>
  <c r="T91" i="6"/>
  <c r="S95" i="6"/>
  <c r="Q95" i="6" s="1"/>
  <c r="T98" i="6"/>
  <c r="U116" i="6"/>
  <c r="U115" i="6"/>
  <c r="S110" i="6"/>
  <c r="U56" i="6"/>
  <c r="T56" i="6"/>
  <c r="S32" i="6"/>
  <c r="U32" i="6"/>
  <c r="T32" i="6"/>
  <c r="S11" i="6"/>
  <c r="Q11" i="6" s="1"/>
  <c r="T11" i="6"/>
  <c r="T12" i="6"/>
  <c r="T34" i="6"/>
  <c r="U40" i="6"/>
  <c r="T40" i="6"/>
  <c r="S54" i="6"/>
  <c r="T54" i="6"/>
  <c r="U62" i="6"/>
  <c r="T62" i="6"/>
  <c r="U84" i="6"/>
  <c r="T84" i="6"/>
  <c r="U111" i="6"/>
  <c r="T111" i="6"/>
  <c r="U7" i="6"/>
  <c r="U19" i="6"/>
  <c r="S26" i="6"/>
  <c r="T26" i="6"/>
  <c r="U53" i="6"/>
  <c r="T53" i="6"/>
  <c r="S60" i="6"/>
  <c r="U60" i="6"/>
  <c r="T60" i="6"/>
  <c r="U68" i="6"/>
  <c r="T68" i="6"/>
  <c r="S82" i="6"/>
  <c r="T82" i="6"/>
  <c r="U90" i="6"/>
  <c r="T90" i="6"/>
  <c r="T6" i="6"/>
  <c r="T13" i="6"/>
  <c r="U25" i="6"/>
  <c r="T28" i="6"/>
  <c r="T46" i="6"/>
  <c r="U81" i="6"/>
  <c r="T81" i="6"/>
  <c r="S88" i="6"/>
  <c r="U88" i="6"/>
  <c r="T88" i="6"/>
  <c r="U96" i="6"/>
  <c r="T96" i="6"/>
  <c r="U91" i="6"/>
  <c r="U103" i="6"/>
  <c r="U118" i="6"/>
  <c r="S12" i="6"/>
  <c r="S74" i="6"/>
  <c r="U82" i="6"/>
  <c r="S96" i="6"/>
  <c r="U98" i="6"/>
  <c r="S102" i="6"/>
  <c r="U104" i="6"/>
  <c r="S111" i="6"/>
  <c r="S116" i="6"/>
  <c r="U35" i="6"/>
  <c r="U41" i="6"/>
  <c r="U47" i="6"/>
  <c r="U63" i="6"/>
  <c r="U69" i="6"/>
  <c r="U75" i="6"/>
  <c r="U97" i="6"/>
  <c r="U117" i="6"/>
  <c r="U14" i="6"/>
  <c r="S18" i="6"/>
  <c r="Q18" i="6" s="1"/>
  <c r="U20" i="6"/>
  <c r="U26" i="6"/>
  <c r="S40" i="6"/>
  <c r="U42" i="6"/>
  <c r="S46" i="6"/>
  <c r="U48" i="6"/>
  <c r="U54" i="6"/>
  <c r="S68" i="6"/>
  <c r="U70" i="6"/>
  <c r="U76" i="6"/>
  <c r="U5" i="6"/>
  <c r="Q5" i="6" s="1"/>
  <c r="S19" i="6"/>
  <c r="U21" i="6"/>
  <c r="S25" i="6"/>
  <c r="U27" i="6"/>
  <c r="U33" i="6"/>
  <c r="Q33" i="6" s="1"/>
  <c r="T39" i="6"/>
  <c r="S47" i="6"/>
  <c r="U49" i="6"/>
  <c r="S53" i="6"/>
  <c r="U55" i="6"/>
  <c r="U61" i="6"/>
  <c r="T67" i="6"/>
  <c r="S75" i="6"/>
  <c r="U77" i="6"/>
  <c r="S81" i="6"/>
  <c r="U83" i="6"/>
  <c r="U89" i="6"/>
  <c r="Q89" i="6" s="1"/>
  <c r="T95" i="6"/>
  <c r="S103" i="6"/>
  <c r="U105" i="6"/>
  <c r="U109" i="6"/>
  <c r="U110" i="6"/>
  <c r="S117" i="6"/>
  <c r="Q117" i="6" s="1"/>
  <c r="T118" i="6"/>
  <c r="S7" i="6"/>
  <c r="S14" i="6"/>
  <c r="S21" i="6"/>
  <c r="S28" i="6"/>
  <c r="S35" i="6"/>
  <c r="S42" i="6"/>
  <c r="S49" i="6"/>
  <c r="S56" i="6"/>
  <c r="S63" i="6"/>
  <c r="S70" i="6"/>
  <c r="Q70" i="6" s="1"/>
  <c r="S77" i="6"/>
  <c r="S84" i="6"/>
  <c r="S91" i="6"/>
  <c r="S98" i="6"/>
  <c r="S105" i="6"/>
  <c r="T109" i="6"/>
  <c r="T115" i="6"/>
  <c r="S118" i="6"/>
  <c r="S6" i="6"/>
  <c r="S13" i="6"/>
  <c r="S20" i="6"/>
  <c r="S27" i="6"/>
  <c r="S34" i="6"/>
  <c r="S41" i="6"/>
  <c r="S48" i="6"/>
  <c r="S55" i="6"/>
  <c r="Q55" i="6" s="1"/>
  <c r="S62" i="6"/>
  <c r="S69" i="6"/>
  <c r="Q69" i="6" s="1"/>
  <c r="S76" i="6"/>
  <c r="S83" i="6"/>
  <c r="S90" i="6"/>
  <c r="S97" i="6"/>
  <c r="S104" i="6"/>
  <c r="S109" i="6"/>
  <c r="T110" i="6"/>
  <c r="S115" i="6"/>
  <c r="Q115" i="6" s="1"/>
  <c r="T116" i="6"/>
  <c r="Q97" i="6" l="1"/>
  <c r="Q88" i="6"/>
  <c r="Q49" i="6"/>
  <c r="Q39" i="6"/>
  <c r="Q21" i="6"/>
  <c r="Q103" i="6"/>
  <c r="Q102" i="6"/>
  <c r="Q81" i="6"/>
  <c r="Q77" i="6"/>
  <c r="Q41" i="6"/>
  <c r="Q28" i="6"/>
  <c r="Q105" i="6"/>
  <c r="Q98" i="6"/>
  <c r="Q84" i="6"/>
  <c r="Q67" i="6"/>
  <c r="Q63" i="6"/>
  <c r="Q61" i="6"/>
  <c r="Q56" i="6"/>
  <c r="Q46" i="6"/>
  <c r="Q32" i="6"/>
  <c r="Q20" i="6"/>
  <c r="Q13" i="6"/>
  <c r="Q12" i="6"/>
  <c r="S4" i="6"/>
  <c r="Q6" i="6"/>
  <c r="Q116" i="6"/>
  <c r="U4" i="6"/>
  <c r="Q60" i="6"/>
  <c r="Q34" i="6"/>
  <c r="Q62" i="6"/>
  <c r="Q74" i="6"/>
  <c r="Q26" i="6"/>
  <c r="Q90" i="6"/>
  <c r="Q110" i="6"/>
  <c r="Q47" i="6"/>
  <c r="Q111" i="6"/>
  <c r="Q25" i="6"/>
  <c r="Q96" i="6"/>
  <c r="Q68" i="6"/>
  <c r="Q40" i="6"/>
  <c r="Q54" i="6"/>
  <c r="Q75" i="6"/>
  <c r="Q82" i="6"/>
  <c r="Q109" i="6"/>
  <c r="Q83" i="6"/>
  <c r="Q27" i="6"/>
  <c r="Q118" i="6"/>
  <c r="Q42" i="6"/>
  <c r="Q14" i="6"/>
  <c r="Q104" i="6"/>
  <c r="Q76" i="6"/>
  <c r="Q48" i="6"/>
  <c r="Q91" i="6"/>
  <c r="Q35" i="6"/>
  <c r="Q7" i="6"/>
  <c r="Q53" i="6"/>
  <c r="Q19" i="6"/>
  <c r="E186" i="8"/>
  <c r="G38" i="8"/>
  <c r="Q233" i="8"/>
  <c r="M233" i="8"/>
  <c r="K233" i="8"/>
  <c r="G233" i="8"/>
  <c r="E233" i="8"/>
  <c r="C233" i="8"/>
  <c r="M169" i="8"/>
  <c r="Q169" i="8"/>
  <c r="Q170" i="8"/>
  <c r="M170" i="8"/>
  <c r="Q171" i="8"/>
  <c r="M171" i="8"/>
  <c r="Q168" i="8"/>
  <c r="M168" i="8"/>
  <c r="G169" i="8"/>
  <c r="K169" i="8"/>
  <c r="G170" i="8"/>
  <c r="K170" i="8"/>
  <c r="G171" i="8"/>
  <c r="K171" i="8"/>
  <c r="K168" i="8"/>
  <c r="G168" i="8"/>
  <c r="E169" i="8"/>
  <c r="E170" i="8"/>
  <c r="E171" i="8"/>
  <c r="E168" i="8"/>
  <c r="C169" i="8"/>
  <c r="C170" i="8"/>
  <c r="C171" i="8"/>
  <c r="C168" i="8"/>
  <c r="M77" i="8"/>
  <c r="Q77" i="8"/>
  <c r="M78" i="8"/>
  <c r="Q78" i="8"/>
  <c r="Q79" i="8"/>
  <c r="M79" i="8"/>
  <c r="Q80" i="8"/>
  <c r="M80" i="8"/>
  <c r="M76" i="8"/>
  <c r="Q76" i="8"/>
  <c r="K77" i="8"/>
  <c r="G77" i="8"/>
  <c r="K78" i="8"/>
  <c r="G78" i="8"/>
  <c r="G79" i="8"/>
  <c r="K79" i="8"/>
  <c r="G80" i="8"/>
  <c r="K80" i="8"/>
  <c r="K76" i="8"/>
  <c r="G76" i="8"/>
  <c r="E77" i="8"/>
  <c r="E78" i="8"/>
  <c r="E79" i="8"/>
  <c r="E80" i="8"/>
  <c r="E76" i="8"/>
  <c r="C77" i="8"/>
  <c r="C78" i="8"/>
  <c r="C79" i="8"/>
  <c r="C80" i="8"/>
  <c r="C76" i="8"/>
  <c r="Q6" i="8"/>
  <c r="M6" i="8"/>
  <c r="M7" i="8"/>
  <c r="Q7" i="8"/>
  <c r="Q8" i="8"/>
  <c r="M8" i="8"/>
  <c r="M9" i="8"/>
  <c r="Q9" i="8"/>
  <c r="Q5" i="8"/>
  <c r="M5" i="8"/>
  <c r="C6" i="8"/>
  <c r="E6" i="8"/>
  <c r="K6" i="8"/>
  <c r="G6" i="8"/>
  <c r="C7" i="8"/>
  <c r="E7" i="8"/>
  <c r="K7" i="8"/>
  <c r="G7" i="8"/>
  <c r="C8" i="8"/>
  <c r="E8" i="8"/>
  <c r="G8" i="8"/>
  <c r="K8" i="8"/>
  <c r="C9" i="8"/>
  <c r="E9" i="8"/>
  <c r="G9" i="8"/>
  <c r="K9" i="8"/>
  <c r="K5" i="8"/>
  <c r="G5" i="8"/>
  <c r="E5" i="8"/>
  <c r="C5" i="8"/>
  <c r="Q207" i="8"/>
  <c r="M207" i="8"/>
  <c r="M208" i="8"/>
  <c r="Q208" i="8"/>
  <c r="M209" i="8"/>
  <c r="Q209" i="8"/>
  <c r="M210" i="8"/>
  <c r="Q210" i="8"/>
  <c r="Q211" i="8"/>
  <c r="M211" i="8"/>
  <c r="M212" i="8"/>
  <c r="Q212" i="8"/>
  <c r="Q213" i="8"/>
  <c r="M213" i="8"/>
  <c r="M214" i="8"/>
  <c r="Q214" i="8"/>
  <c r="M215" i="8"/>
  <c r="Q215" i="8"/>
  <c r="M206" i="8"/>
  <c r="Q206" i="8"/>
  <c r="K207" i="8"/>
  <c r="G207" i="8"/>
  <c r="K208" i="8"/>
  <c r="G208" i="8"/>
  <c r="G209" i="8"/>
  <c r="K209" i="8"/>
  <c r="G210" i="8"/>
  <c r="K210" i="8"/>
  <c r="G211" i="8"/>
  <c r="K211" i="8"/>
  <c r="G212" i="8"/>
  <c r="K212" i="8"/>
  <c r="K213" i="8"/>
  <c r="G213" i="8"/>
  <c r="G214" i="8"/>
  <c r="K214" i="8"/>
  <c r="G215" i="8"/>
  <c r="K215" i="8"/>
  <c r="G206" i="8"/>
  <c r="K206" i="8"/>
  <c r="E207" i="8"/>
  <c r="E208" i="8"/>
  <c r="E209" i="8"/>
  <c r="E210" i="8"/>
  <c r="E211" i="8"/>
  <c r="E212" i="8"/>
  <c r="E213" i="8"/>
  <c r="E214" i="8"/>
  <c r="E215" i="8"/>
  <c r="E206" i="8"/>
  <c r="C214" i="8"/>
  <c r="C215" i="8"/>
  <c r="C207" i="8"/>
  <c r="C208" i="8"/>
  <c r="C209" i="8"/>
  <c r="C210" i="8"/>
  <c r="C211" i="8"/>
  <c r="C212" i="8"/>
  <c r="C213" i="8"/>
  <c r="C206" i="8"/>
  <c r="C121" i="8"/>
  <c r="E121" i="8"/>
  <c r="K121" i="8"/>
  <c r="G121" i="8"/>
  <c r="M121" i="8"/>
  <c r="Q121" i="8"/>
  <c r="C122" i="8"/>
  <c r="E122" i="8"/>
  <c r="K122" i="8"/>
  <c r="G122" i="8"/>
  <c r="Q122" i="8"/>
  <c r="M122" i="8"/>
  <c r="C123" i="8"/>
  <c r="E123" i="8"/>
  <c r="G123" i="8"/>
  <c r="K123" i="8"/>
  <c r="M123" i="8"/>
  <c r="Q123" i="8"/>
  <c r="C124" i="8"/>
  <c r="E124" i="8"/>
  <c r="G124" i="8"/>
  <c r="K124" i="8"/>
  <c r="M124" i="8"/>
  <c r="Q124" i="8"/>
  <c r="C125" i="8"/>
  <c r="E125" i="8"/>
  <c r="G125" i="8"/>
  <c r="K125" i="8"/>
  <c r="Q125" i="8"/>
  <c r="M125" i="8"/>
  <c r="C126" i="8"/>
  <c r="E126" i="8"/>
  <c r="G126" i="8"/>
  <c r="K126" i="8"/>
  <c r="Q126" i="8"/>
  <c r="M126" i="8"/>
  <c r="C127" i="8"/>
  <c r="E127" i="8"/>
  <c r="K127" i="8"/>
  <c r="G127" i="8"/>
  <c r="Q127" i="8"/>
  <c r="M127" i="8"/>
  <c r="C128" i="8"/>
  <c r="E128" i="8"/>
  <c r="G128" i="8"/>
  <c r="K128" i="8"/>
  <c r="M128" i="8"/>
  <c r="Q128" i="8"/>
  <c r="C129" i="8"/>
  <c r="E129" i="8"/>
  <c r="G129" i="8"/>
  <c r="K129" i="8"/>
  <c r="M129" i="8"/>
  <c r="Q129" i="8"/>
  <c r="M120" i="8"/>
  <c r="Q120" i="8"/>
  <c r="G120" i="8"/>
  <c r="K120" i="8"/>
  <c r="E120" i="8"/>
  <c r="C120" i="8"/>
  <c r="C50" i="8"/>
  <c r="E50" i="8"/>
  <c r="K50" i="8"/>
  <c r="G50" i="8"/>
  <c r="Q50" i="8"/>
  <c r="M50" i="8"/>
  <c r="C51" i="8"/>
  <c r="E51" i="8"/>
  <c r="K51" i="8"/>
  <c r="G51" i="8"/>
  <c r="Q51" i="8"/>
  <c r="M51" i="8"/>
  <c r="C52" i="8"/>
  <c r="E52" i="8"/>
  <c r="G52" i="8"/>
  <c r="K52" i="8"/>
  <c r="M52" i="8"/>
  <c r="Q52" i="8"/>
  <c r="C53" i="8"/>
  <c r="E53" i="8"/>
  <c r="K53" i="8"/>
  <c r="G53" i="8"/>
  <c r="Q53" i="8"/>
  <c r="M53" i="8"/>
  <c r="C54" i="8"/>
  <c r="E54" i="8"/>
  <c r="G54" i="8"/>
  <c r="K54" i="8"/>
  <c r="Q54" i="8"/>
  <c r="M54" i="8"/>
  <c r="C55" i="8"/>
  <c r="E55" i="8"/>
  <c r="G55" i="8"/>
  <c r="K55" i="8"/>
  <c r="Q55" i="8"/>
  <c r="M55" i="8"/>
  <c r="C56" i="8"/>
  <c r="E56" i="8"/>
  <c r="K56" i="8"/>
  <c r="G56" i="8"/>
  <c r="Q56" i="8"/>
  <c r="M56" i="8"/>
  <c r="C57" i="8"/>
  <c r="E57" i="8"/>
  <c r="G57" i="8"/>
  <c r="K57" i="8"/>
  <c r="M57" i="8"/>
  <c r="Q57" i="8"/>
  <c r="C58" i="8"/>
  <c r="E58" i="8"/>
  <c r="G58" i="8"/>
  <c r="K58" i="8"/>
  <c r="Q58" i="8"/>
  <c r="M58" i="8"/>
  <c r="M49" i="8"/>
  <c r="Q49" i="8"/>
  <c r="K49" i="8"/>
  <c r="G49" i="8"/>
  <c r="E49" i="8"/>
  <c r="C49" i="8"/>
  <c r="X70" i="1"/>
  <c r="W70" i="1"/>
  <c r="V70" i="1"/>
  <c r="X69" i="1"/>
  <c r="W69" i="1"/>
  <c r="V69" i="1"/>
  <c r="R69" i="1"/>
  <c r="X68" i="1"/>
  <c r="W68" i="1"/>
  <c r="V68" i="1"/>
  <c r="R68" i="1"/>
  <c r="X67" i="1"/>
  <c r="W67" i="1"/>
  <c r="V67" i="1"/>
  <c r="R67" i="1"/>
  <c r="K66" i="1"/>
  <c r="H66" i="1"/>
  <c r="Q220" i="8"/>
  <c r="M220" i="8"/>
  <c r="M221" i="8"/>
  <c r="Q221" i="8"/>
  <c r="Q222" i="8"/>
  <c r="M222" i="8"/>
  <c r="M219" i="8"/>
  <c r="Q219" i="8"/>
  <c r="K220" i="8"/>
  <c r="K221" i="8"/>
  <c r="K222" i="8"/>
  <c r="K219" i="8"/>
  <c r="G220" i="8"/>
  <c r="G221" i="8"/>
  <c r="G222" i="8"/>
  <c r="G219" i="8"/>
  <c r="C220" i="8"/>
  <c r="E220" i="8"/>
  <c r="C221" i="8"/>
  <c r="E221" i="8"/>
  <c r="C222" i="8"/>
  <c r="E222" i="8"/>
  <c r="E219" i="8"/>
  <c r="C219" i="8"/>
  <c r="M134" i="8"/>
  <c r="Q134" i="8"/>
  <c r="M135" i="8"/>
  <c r="Q135" i="8"/>
  <c r="Q136" i="8"/>
  <c r="M136" i="8"/>
  <c r="Q133" i="8"/>
  <c r="M133" i="8"/>
  <c r="G134" i="8"/>
  <c r="K134" i="8"/>
  <c r="G135" i="8"/>
  <c r="K135" i="8"/>
  <c r="G136" i="8"/>
  <c r="K136" i="8"/>
  <c r="K133" i="8"/>
  <c r="G133" i="8"/>
  <c r="E134" i="8"/>
  <c r="E135" i="8"/>
  <c r="E136" i="8"/>
  <c r="E133" i="8"/>
  <c r="C134" i="8"/>
  <c r="C135" i="8"/>
  <c r="C136" i="8"/>
  <c r="M63" i="8"/>
  <c r="Q63" i="8"/>
  <c r="Q64" i="8"/>
  <c r="M64" i="8"/>
  <c r="Q66" i="8"/>
  <c r="M66" i="8"/>
  <c r="Q62" i="8"/>
  <c r="M62" i="8"/>
  <c r="K63" i="8"/>
  <c r="K64" i="8"/>
  <c r="K66" i="8"/>
  <c r="K62" i="8"/>
  <c r="G63" i="8"/>
  <c r="G64" i="8"/>
  <c r="G66" i="8"/>
  <c r="G62" i="8"/>
  <c r="E63" i="8"/>
  <c r="E64" i="8"/>
  <c r="E66" i="8"/>
  <c r="E62" i="8"/>
  <c r="C63" i="8"/>
  <c r="C64" i="8"/>
  <c r="C66" i="8"/>
  <c r="C62" i="8"/>
  <c r="Q202" i="8"/>
  <c r="M202" i="8"/>
  <c r="M201" i="8"/>
  <c r="Q201" i="8"/>
  <c r="G202" i="8"/>
  <c r="K202" i="8"/>
  <c r="G201" i="8"/>
  <c r="K201" i="8"/>
  <c r="C202" i="8"/>
  <c r="E202" i="8"/>
  <c r="E201" i="8"/>
  <c r="C201" i="8"/>
  <c r="Q156" i="8"/>
  <c r="M156" i="8"/>
  <c r="K155" i="8"/>
  <c r="G155" i="8"/>
  <c r="E156" i="8"/>
  <c r="E155" i="8"/>
  <c r="C156" i="8"/>
  <c r="C155" i="8"/>
  <c r="Q116" i="8"/>
  <c r="M114" i="8"/>
  <c r="Q113" i="8"/>
  <c r="Q114" i="8"/>
  <c r="M113" i="8"/>
  <c r="K114" i="8"/>
  <c r="K115" i="8"/>
  <c r="G113" i="8"/>
  <c r="M45" i="8"/>
  <c r="Q45" i="8"/>
  <c r="M43" i="8"/>
  <c r="Q43" i="8"/>
  <c r="M42" i="8"/>
  <c r="Q42" i="8"/>
  <c r="K43" i="8"/>
  <c r="K44" i="8"/>
  <c r="G42" i="8"/>
  <c r="G43" i="8"/>
  <c r="G44" i="8"/>
  <c r="K42" i="8"/>
  <c r="E43" i="8"/>
  <c r="E44" i="8"/>
  <c r="E45" i="8"/>
  <c r="C43" i="8"/>
  <c r="C44" i="8"/>
  <c r="C45" i="8"/>
  <c r="C42" i="8"/>
  <c r="E42" i="8"/>
  <c r="M116" i="8"/>
  <c r="G114" i="8"/>
  <c r="G115" i="8"/>
  <c r="K113" i="8"/>
  <c r="E114" i="8"/>
  <c r="E115" i="8"/>
  <c r="E116" i="8"/>
  <c r="E113" i="8"/>
  <c r="M194" i="8"/>
  <c r="Q194" i="8"/>
  <c r="Q195" i="8"/>
  <c r="M195" i="8"/>
  <c r="Q196" i="8"/>
  <c r="M196" i="8"/>
  <c r="Q197" i="8"/>
  <c r="M197" i="8"/>
  <c r="M193" i="8"/>
  <c r="Q193" i="8"/>
  <c r="K194" i="8"/>
  <c r="K195" i="8"/>
  <c r="K196" i="8"/>
  <c r="K197" i="8"/>
  <c r="G193" i="8"/>
  <c r="G194" i="8"/>
  <c r="G195" i="8"/>
  <c r="G196" i="8"/>
  <c r="G197" i="8"/>
  <c r="K193" i="8"/>
  <c r="E194" i="8"/>
  <c r="E195" i="8"/>
  <c r="E196" i="8"/>
  <c r="E197" i="8"/>
  <c r="E193" i="8"/>
  <c r="C194" i="8"/>
  <c r="C195" i="8"/>
  <c r="C196" i="8"/>
  <c r="C197" i="8"/>
  <c r="C193" i="8"/>
  <c r="G151" i="8"/>
  <c r="K151" i="8"/>
  <c r="E151" i="8"/>
  <c r="C151" i="8"/>
  <c r="M105" i="8"/>
  <c r="Q105" i="8"/>
  <c r="Q106" i="8"/>
  <c r="M106" i="8"/>
  <c r="Q107" i="8"/>
  <c r="M107" i="8"/>
  <c r="Q108" i="8"/>
  <c r="M108" i="8"/>
  <c r="M104" i="8"/>
  <c r="Q104" i="8"/>
  <c r="K105" i="8"/>
  <c r="K106" i="8"/>
  <c r="K107" i="8"/>
  <c r="K108" i="8"/>
  <c r="K109" i="8"/>
  <c r="K104" i="8"/>
  <c r="G105" i="8"/>
  <c r="G106" i="8"/>
  <c r="G107" i="8"/>
  <c r="G108" i="8"/>
  <c r="G109" i="8"/>
  <c r="G104" i="8"/>
  <c r="E105" i="8"/>
  <c r="E106" i="8"/>
  <c r="E107" i="8"/>
  <c r="E108" i="8"/>
  <c r="E109" i="8"/>
  <c r="E104" i="8"/>
  <c r="C105" i="8"/>
  <c r="C106" i="8"/>
  <c r="C107" i="8"/>
  <c r="C108" i="8"/>
  <c r="C109" i="8"/>
  <c r="M175" i="8"/>
  <c r="Q175" i="8"/>
  <c r="M176" i="8"/>
  <c r="Q176" i="8"/>
  <c r="M177" i="8"/>
  <c r="Q177" i="8"/>
  <c r="M178" i="8"/>
  <c r="Q178" i="8"/>
  <c r="Q179" i="8"/>
  <c r="M179" i="8"/>
  <c r="M180" i="8"/>
  <c r="Q180" i="8"/>
  <c r="Q181" i="8"/>
  <c r="M181" i="8"/>
  <c r="Q182" i="8"/>
  <c r="M182" i="8"/>
  <c r="Q183" i="8"/>
  <c r="M183" i="8"/>
  <c r="Q184" i="8"/>
  <c r="M184" i="8"/>
  <c r="Q185" i="8"/>
  <c r="M185" i="8"/>
  <c r="Q186" i="8"/>
  <c r="M186" i="8"/>
  <c r="M187" i="8"/>
  <c r="Q187" i="8"/>
  <c r="Q188" i="8"/>
  <c r="M188" i="8"/>
  <c r="M189" i="8"/>
  <c r="Q189" i="8"/>
  <c r="Q174" i="8"/>
  <c r="M174" i="8"/>
  <c r="K175" i="8"/>
  <c r="G175" i="8"/>
  <c r="K176" i="8"/>
  <c r="G176" i="8"/>
  <c r="G177" i="8"/>
  <c r="K177" i="8"/>
  <c r="G178" i="8"/>
  <c r="K178" i="8"/>
  <c r="G179" i="8"/>
  <c r="K179" i="8"/>
  <c r="G180" i="8"/>
  <c r="K180" i="8"/>
  <c r="G181" i="8"/>
  <c r="K181" i="8"/>
  <c r="K182" i="8"/>
  <c r="G182" i="8"/>
  <c r="K183" i="8"/>
  <c r="G183" i="8"/>
  <c r="G184" i="8"/>
  <c r="K184" i="8"/>
  <c r="K185" i="8"/>
  <c r="G185" i="8"/>
  <c r="G186" i="8"/>
  <c r="K186" i="8"/>
  <c r="G187" i="8"/>
  <c r="K187" i="8"/>
  <c r="G188" i="8"/>
  <c r="K188" i="8"/>
  <c r="G189" i="8"/>
  <c r="K189" i="8"/>
  <c r="K174" i="8"/>
  <c r="G174" i="8"/>
  <c r="E175" i="8"/>
  <c r="E176" i="8"/>
  <c r="E177" i="8"/>
  <c r="E178" i="8"/>
  <c r="E179" i="8"/>
  <c r="E180" i="8"/>
  <c r="E181" i="8"/>
  <c r="E182" i="8"/>
  <c r="E183" i="8"/>
  <c r="E184" i="8"/>
  <c r="E185" i="8"/>
  <c r="E187" i="8"/>
  <c r="E188" i="8"/>
  <c r="E189" i="8"/>
  <c r="E174" i="8"/>
  <c r="C189" i="8"/>
  <c r="C188" i="8"/>
  <c r="C175" i="8"/>
  <c r="C176" i="8"/>
  <c r="C177" i="8"/>
  <c r="C178" i="8"/>
  <c r="C179" i="8"/>
  <c r="C180" i="8"/>
  <c r="C181" i="8"/>
  <c r="C182" i="8"/>
  <c r="C183" i="8"/>
  <c r="C184" i="8"/>
  <c r="C185" i="8"/>
  <c r="C186" i="8"/>
  <c r="C187" i="8"/>
  <c r="C174" i="8"/>
  <c r="G147" i="8"/>
  <c r="K147" i="8"/>
  <c r="E147" i="8"/>
  <c r="C147" i="8"/>
  <c r="Q85" i="8"/>
  <c r="Q86" i="8"/>
  <c r="M87" i="8"/>
  <c r="Q88" i="8"/>
  <c r="M89" i="8"/>
  <c r="Q90" i="8"/>
  <c r="Q91" i="8"/>
  <c r="Q92" i="8"/>
  <c r="Q93" i="8"/>
  <c r="Q94" i="8"/>
  <c r="M95" i="8"/>
  <c r="Q96" i="8"/>
  <c r="Q97" i="8"/>
  <c r="M98" i="8"/>
  <c r="Q99" i="8"/>
  <c r="Q84" i="8"/>
  <c r="M84" i="8"/>
  <c r="E91" i="8"/>
  <c r="E92" i="8"/>
  <c r="E93" i="8"/>
  <c r="E94" i="8"/>
  <c r="E95" i="8"/>
  <c r="E96" i="8"/>
  <c r="E97" i="8"/>
  <c r="E98" i="8"/>
  <c r="E99" i="8"/>
  <c r="E100" i="8"/>
  <c r="G91" i="8"/>
  <c r="K91" i="8"/>
  <c r="M91" i="8"/>
  <c r="K92" i="8"/>
  <c r="G92" i="8"/>
  <c r="M92" i="8"/>
  <c r="G93" i="8"/>
  <c r="K93" i="8"/>
  <c r="M93" i="8"/>
  <c r="G94" i="8"/>
  <c r="K94" i="8"/>
  <c r="M94" i="8"/>
  <c r="K95" i="8"/>
  <c r="G95" i="8"/>
  <c r="Q95" i="8"/>
  <c r="G96" i="8"/>
  <c r="K96" i="8"/>
  <c r="M96" i="8"/>
  <c r="G97" i="8"/>
  <c r="K97" i="8"/>
  <c r="M97" i="8"/>
  <c r="G98" i="8"/>
  <c r="K98" i="8"/>
  <c r="Q98" i="8"/>
  <c r="G99" i="8"/>
  <c r="K99" i="8"/>
  <c r="M99" i="8"/>
  <c r="G100" i="8"/>
  <c r="K100" i="8"/>
  <c r="M90" i="8"/>
  <c r="M85" i="8"/>
  <c r="M86" i="8"/>
  <c r="Q87" i="8"/>
  <c r="M88" i="8"/>
  <c r="Q89" i="8"/>
  <c r="K85" i="8"/>
  <c r="K86" i="8"/>
  <c r="K87" i="8"/>
  <c r="K88" i="8"/>
  <c r="K89" i="8"/>
  <c r="K90" i="8"/>
  <c r="G85" i="8"/>
  <c r="G86" i="8"/>
  <c r="G87" i="8"/>
  <c r="G88" i="8"/>
  <c r="G89" i="8"/>
  <c r="G90" i="8"/>
  <c r="E85" i="8"/>
  <c r="E86" i="8"/>
  <c r="E87" i="8"/>
  <c r="E88" i="8"/>
  <c r="E89" i="8"/>
  <c r="E90" i="8"/>
  <c r="K84" i="8"/>
  <c r="G84" i="8"/>
  <c r="E84" i="8"/>
  <c r="C85" i="8"/>
  <c r="C86" i="8"/>
  <c r="C87" i="8"/>
  <c r="C88" i="8"/>
  <c r="C89" i="8"/>
  <c r="C90" i="8"/>
  <c r="C91" i="8"/>
  <c r="C92" i="8"/>
  <c r="C93" i="8"/>
  <c r="C94" i="8"/>
  <c r="C95" i="8"/>
  <c r="C96" i="8"/>
  <c r="C97" i="8"/>
  <c r="C98" i="8"/>
  <c r="C99" i="8"/>
  <c r="C100" i="8"/>
  <c r="C84" i="8"/>
  <c r="Q34" i="8"/>
  <c r="M34" i="8"/>
  <c r="Q35" i="8"/>
  <c r="M35" i="8"/>
  <c r="Q36" i="8"/>
  <c r="M36" i="8"/>
  <c r="Q37" i="8"/>
  <c r="M37" i="8"/>
  <c r="M33" i="8"/>
  <c r="Q33" i="8"/>
  <c r="G34" i="8"/>
  <c r="K35" i="8"/>
  <c r="K36" i="8"/>
  <c r="K37" i="8"/>
  <c r="K33" i="8"/>
  <c r="K34" i="8"/>
  <c r="G35" i="8"/>
  <c r="G36" i="8"/>
  <c r="G37" i="8"/>
  <c r="G33" i="8"/>
  <c r="Q18" i="8"/>
  <c r="Q19" i="8"/>
  <c r="M20" i="8"/>
  <c r="M21" i="8"/>
  <c r="M22" i="8"/>
  <c r="M23" i="8"/>
  <c r="Q24" i="8"/>
  <c r="Q25" i="8"/>
  <c r="M26" i="8"/>
  <c r="Q27" i="8"/>
  <c r="Q28" i="8"/>
  <c r="M14" i="8"/>
  <c r="M15" i="8"/>
  <c r="Q16" i="8"/>
  <c r="M17" i="8"/>
  <c r="Q14" i="8"/>
  <c r="Q15" i="8"/>
  <c r="M16" i="8"/>
  <c r="Q17" i="8"/>
  <c r="M18" i="8"/>
  <c r="M19" i="8"/>
  <c r="Q20" i="8"/>
  <c r="Q21" i="8"/>
  <c r="Q22" i="8"/>
  <c r="Q23" i="8"/>
  <c r="M24" i="8"/>
  <c r="M25" i="8"/>
  <c r="Q26" i="8"/>
  <c r="M27" i="8"/>
  <c r="M28" i="8"/>
  <c r="G14" i="8"/>
  <c r="K15" i="8"/>
  <c r="K16" i="8"/>
  <c r="K17" i="8"/>
  <c r="K18" i="8"/>
  <c r="K19" i="8"/>
  <c r="K20" i="8"/>
  <c r="K21" i="8"/>
  <c r="K22" i="8"/>
  <c r="K23" i="8"/>
  <c r="G24" i="8"/>
  <c r="K25" i="8"/>
  <c r="K26" i="8"/>
  <c r="K27" i="8"/>
  <c r="G28" i="8"/>
  <c r="K29" i="8"/>
  <c r="K14" i="8"/>
  <c r="G15" i="8"/>
  <c r="G16" i="8"/>
  <c r="G17" i="8"/>
  <c r="G18" i="8"/>
  <c r="G19" i="8"/>
  <c r="G20" i="8"/>
  <c r="G21" i="8"/>
  <c r="G22" i="8"/>
  <c r="G23" i="8"/>
  <c r="K24" i="8"/>
  <c r="G25" i="8"/>
  <c r="G26" i="8"/>
  <c r="G27" i="8"/>
  <c r="K28" i="8"/>
  <c r="G29" i="8"/>
  <c r="K38" i="8"/>
  <c r="E34" i="8"/>
  <c r="E35" i="8"/>
  <c r="E36" i="8"/>
  <c r="E37" i="8"/>
  <c r="E38" i="8"/>
  <c r="E33" i="8"/>
  <c r="C34" i="8"/>
  <c r="C35" i="8"/>
  <c r="C36" i="8"/>
  <c r="C37" i="8"/>
  <c r="C38" i="8"/>
  <c r="E24" i="8"/>
  <c r="E25" i="8"/>
  <c r="E26" i="8"/>
  <c r="E27" i="8"/>
  <c r="E28" i="8"/>
  <c r="E29" i="8"/>
  <c r="C27" i="8"/>
  <c r="C24" i="8"/>
  <c r="E13" i="8"/>
  <c r="M13" i="8"/>
  <c r="E20" i="8"/>
  <c r="E22" i="8"/>
  <c r="L12" i="3"/>
  <c r="C133" i="8"/>
  <c r="C114" i="8"/>
  <c r="C115" i="8"/>
  <c r="C116" i="8"/>
  <c r="C113" i="8"/>
  <c r="C28" i="8"/>
  <c r="C29" i="8"/>
  <c r="C19" i="8"/>
  <c r="E19" i="8"/>
  <c r="C20" i="8"/>
  <c r="C21" i="8"/>
  <c r="E21" i="8"/>
  <c r="C22" i="8"/>
  <c r="C23" i="8"/>
  <c r="E23" i="8"/>
  <c r="C25" i="8"/>
  <c r="C26" i="8"/>
  <c r="Q13" i="8"/>
  <c r="K13" i="8"/>
  <c r="G13" i="8"/>
  <c r="E15" i="8"/>
  <c r="E16" i="8"/>
  <c r="E17" i="8"/>
  <c r="C14" i="8"/>
  <c r="C15" i="8"/>
  <c r="C16" i="8"/>
  <c r="C17" i="8"/>
  <c r="C18" i="8"/>
  <c r="C13" i="8"/>
  <c r="P17" i="3"/>
  <c r="X62" i="1"/>
  <c r="W62" i="1"/>
  <c r="V62" i="1"/>
  <c r="S62" i="1" s="1"/>
  <c r="R62" i="1"/>
  <c r="X61" i="1"/>
  <c r="W61" i="1"/>
  <c r="V61" i="1"/>
  <c r="R61" i="1"/>
  <c r="X60" i="1"/>
  <c r="W60" i="1"/>
  <c r="V60" i="1"/>
  <c r="R60" i="1"/>
  <c r="K59" i="1"/>
  <c r="H59" i="1"/>
  <c r="E59" i="1"/>
  <c r="N17" i="3"/>
  <c r="M24" i="3"/>
  <c r="M25" i="3"/>
  <c r="M26" i="3"/>
  <c r="M27" i="3"/>
  <c r="M23" i="3"/>
  <c r="M22" i="3"/>
  <c r="Q194" i="10"/>
  <c r="Q193" i="10"/>
  <c r="Q192" i="10"/>
  <c r="Q191" i="10"/>
  <c r="Q190" i="10"/>
  <c r="Q189" i="10"/>
  <c r="Q188" i="10"/>
  <c r="Q187" i="10"/>
  <c r="Q186" i="10"/>
  <c r="Q185" i="10"/>
  <c r="Q184" i="10"/>
  <c r="Q183" i="10"/>
  <c r="Q182" i="10"/>
  <c r="Q181" i="10"/>
  <c r="Q180" i="10"/>
  <c r="Q179" i="10"/>
  <c r="Q178" i="10"/>
  <c r="Q177" i="10"/>
  <c r="Q176" i="10"/>
  <c r="Q175" i="10"/>
  <c r="Q174" i="10"/>
  <c r="Q173" i="10"/>
  <c r="Q172" i="10"/>
  <c r="Q171" i="10"/>
  <c r="Q170" i="10"/>
  <c r="Q169" i="10"/>
  <c r="Q168" i="10"/>
  <c r="Q167" i="10"/>
  <c r="Q166" i="10"/>
  <c r="Q165" i="10"/>
  <c r="Q164" i="10"/>
  <c r="Q163" i="10"/>
  <c r="Q162" i="10"/>
  <c r="Q161" i="10"/>
  <c r="Q160" i="10"/>
  <c r="Q159" i="10"/>
  <c r="Q158" i="10"/>
  <c r="Q157" i="10"/>
  <c r="Q156" i="10"/>
  <c r="Q155" i="10"/>
  <c r="Q154" i="10"/>
  <c r="Q153" i="10"/>
  <c r="Q152" i="10"/>
  <c r="Q151" i="10"/>
  <c r="Q150" i="10"/>
  <c r="Q149" i="10"/>
  <c r="Q148" i="10"/>
  <c r="Q147" i="10"/>
  <c r="Q146" i="10"/>
  <c r="Q145" i="10"/>
  <c r="Q144" i="10"/>
  <c r="Q143" i="10"/>
  <c r="Q142" i="10"/>
  <c r="Q141" i="10"/>
  <c r="Q140" i="10"/>
  <c r="Q139" i="10"/>
  <c r="Q138" i="10"/>
  <c r="Q137" i="10"/>
  <c r="Q136" i="10"/>
  <c r="Q135" i="10"/>
  <c r="Q134" i="10"/>
  <c r="Q133" i="10"/>
  <c r="Q132" i="10"/>
  <c r="Q131" i="10"/>
  <c r="Q130" i="10"/>
  <c r="Q129" i="10"/>
  <c r="Q128" i="10"/>
  <c r="Q127" i="10"/>
  <c r="Q126" i="10"/>
  <c r="Q125" i="10"/>
  <c r="Q124" i="10"/>
  <c r="Q123" i="10"/>
  <c r="Q122" i="10"/>
  <c r="Q121" i="10"/>
  <c r="Q120" i="10"/>
  <c r="Q119" i="10"/>
  <c r="Q118" i="10"/>
  <c r="Q117" i="10"/>
  <c r="Q116" i="10"/>
  <c r="Q115" i="10"/>
  <c r="Q114" i="10"/>
  <c r="Q113" i="10"/>
  <c r="Q112" i="10"/>
  <c r="Q111" i="10"/>
  <c r="Q110" i="10"/>
  <c r="Q109" i="10"/>
  <c r="Q108" i="10"/>
  <c r="Q107" i="10"/>
  <c r="Q106" i="10"/>
  <c r="Q105" i="10"/>
  <c r="Q104" i="10"/>
  <c r="Q103" i="10"/>
  <c r="Q102" i="10"/>
  <c r="Q101" i="10"/>
  <c r="Q100" i="10"/>
  <c r="Q99" i="10"/>
  <c r="Q98" i="10"/>
  <c r="Q97" i="10"/>
  <c r="Q96" i="10"/>
  <c r="Q95" i="10"/>
  <c r="Q94" i="10"/>
  <c r="Q92" i="10"/>
  <c r="Q91" i="10"/>
  <c r="Q90" i="10"/>
  <c r="Q89" i="10"/>
  <c r="Q88" i="10"/>
  <c r="Q87" i="10"/>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4" i="10"/>
  <c r="Q3" i="10"/>
  <c r="Q2" i="10"/>
  <c r="X20" i="4"/>
  <c r="W20" i="4"/>
  <c r="V20" i="4"/>
  <c r="R20" i="4"/>
  <c r="X19" i="4"/>
  <c r="W19" i="4"/>
  <c r="V19" i="4"/>
  <c r="R19" i="4"/>
  <c r="X18" i="4"/>
  <c r="W18" i="4"/>
  <c r="V18" i="4"/>
  <c r="R18" i="4"/>
  <c r="K17" i="4"/>
  <c r="H17" i="4"/>
  <c r="E17" i="4"/>
  <c r="C1" i="5"/>
  <c r="E3" i="1"/>
  <c r="E10" i="1"/>
  <c r="E17" i="1"/>
  <c r="E24" i="1"/>
  <c r="E31" i="1"/>
  <c r="E38" i="1"/>
  <c r="E45" i="1"/>
  <c r="E52" i="1"/>
  <c r="E3" i="5"/>
  <c r="E10" i="5"/>
  <c r="E17" i="5"/>
  <c r="E24" i="5"/>
  <c r="E31" i="7"/>
  <c r="E24" i="7"/>
  <c r="E17" i="7"/>
  <c r="E10" i="7"/>
  <c r="E3" i="7"/>
  <c r="L17" i="3"/>
  <c r="M17" i="3"/>
  <c r="O17" i="3"/>
  <c r="K28" i="3"/>
  <c r="L28" i="3"/>
  <c r="X27" i="4"/>
  <c r="W27" i="4"/>
  <c r="V27" i="4"/>
  <c r="R27" i="4"/>
  <c r="X26" i="4"/>
  <c r="W26" i="4"/>
  <c r="V26" i="4"/>
  <c r="R26" i="4"/>
  <c r="X25" i="4"/>
  <c r="W25" i="4"/>
  <c r="V25" i="4"/>
  <c r="R25" i="4"/>
  <c r="K24" i="4"/>
  <c r="H24" i="4"/>
  <c r="E24" i="4"/>
  <c r="X56" i="1"/>
  <c r="W56" i="1"/>
  <c r="V56" i="1"/>
  <c r="R56" i="1"/>
  <c r="X55" i="1"/>
  <c r="W55" i="1"/>
  <c r="V55" i="1"/>
  <c r="R55" i="1"/>
  <c r="X54" i="1"/>
  <c r="W54" i="1"/>
  <c r="V54" i="1"/>
  <c r="R54" i="1"/>
  <c r="X53" i="1"/>
  <c r="W53" i="1"/>
  <c r="V53" i="1"/>
  <c r="R53" i="1"/>
  <c r="N52" i="1"/>
  <c r="K52" i="1"/>
  <c r="H52" i="1"/>
  <c r="X49" i="1"/>
  <c r="W49" i="1"/>
  <c r="V49" i="1"/>
  <c r="R49" i="1"/>
  <c r="X48" i="1"/>
  <c r="W48" i="1"/>
  <c r="V48" i="1"/>
  <c r="R48" i="1"/>
  <c r="X47" i="1"/>
  <c r="W47" i="1"/>
  <c r="V47" i="1"/>
  <c r="R47" i="1"/>
  <c r="X46" i="1"/>
  <c r="W46" i="1"/>
  <c r="V46" i="1"/>
  <c r="R46" i="1"/>
  <c r="N45" i="1"/>
  <c r="K45" i="1"/>
  <c r="H45" i="1"/>
  <c r="X42" i="1"/>
  <c r="W42" i="1"/>
  <c r="V42" i="1"/>
  <c r="R42" i="1"/>
  <c r="X41" i="1"/>
  <c r="W41" i="1"/>
  <c r="V41" i="1"/>
  <c r="R41" i="1"/>
  <c r="X40" i="1"/>
  <c r="W40" i="1"/>
  <c r="V40" i="1"/>
  <c r="R40" i="1"/>
  <c r="X39" i="1"/>
  <c r="W39" i="1"/>
  <c r="V39" i="1"/>
  <c r="R39" i="1"/>
  <c r="N38" i="1"/>
  <c r="K38" i="1"/>
  <c r="H38" i="1"/>
  <c r="X35" i="1"/>
  <c r="W35" i="1"/>
  <c r="V35" i="1"/>
  <c r="R35" i="1"/>
  <c r="X34" i="1"/>
  <c r="W34" i="1"/>
  <c r="V34" i="1"/>
  <c r="R34" i="1"/>
  <c r="X33" i="1"/>
  <c r="W33" i="1"/>
  <c r="V33" i="1"/>
  <c r="R33" i="1"/>
  <c r="X32" i="1"/>
  <c r="W32" i="1"/>
  <c r="V32" i="1"/>
  <c r="R32" i="1"/>
  <c r="N31" i="1"/>
  <c r="K31" i="1"/>
  <c r="H31" i="1"/>
  <c r="X28" i="1"/>
  <c r="W28" i="1"/>
  <c r="V28" i="1"/>
  <c r="R28" i="1"/>
  <c r="X27" i="1"/>
  <c r="W27" i="1"/>
  <c r="V27" i="1"/>
  <c r="R27" i="1"/>
  <c r="X26" i="1"/>
  <c r="W26" i="1"/>
  <c r="V26" i="1"/>
  <c r="R26" i="1"/>
  <c r="X25" i="1"/>
  <c r="W25" i="1"/>
  <c r="V25" i="1"/>
  <c r="R25" i="1"/>
  <c r="N24" i="1"/>
  <c r="K24" i="1"/>
  <c r="H24" i="1"/>
  <c r="X14" i="2"/>
  <c r="W14" i="2"/>
  <c r="V14" i="2"/>
  <c r="R14" i="2"/>
  <c r="X13" i="2"/>
  <c r="W13" i="2"/>
  <c r="V13" i="2"/>
  <c r="R13" i="2"/>
  <c r="X12" i="2"/>
  <c r="W12" i="2"/>
  <c r="V12" i="2"/>
  <c r="R12" i="2"/>
  <c r="X11" i="2"/>
  <c r="W11" i="2"/>
  <c r="V11" i="2"/>
  <c r="R11" i="2"/>
  <c r="N10" i="2"/>
  <c r="K10" i="2"/>
  <c r="H10" i="2"/>
  <c r="E10" i="2"/>
  <c r="X7" i="2"/>
  <c r="W7" i="2"/>
  <c r="V7" i="2"/>
  <c r="R7" i="2"/>
  <c r="X6" i="2"/>
  <c r="W6" i="2"/>
  <c r="V6" i="2"/>
  <c r="R6" i="2"/>
  <c r="X5" i="2"/>
  <c r="W5" i="2"/>
  <c r="V5" i="2"/>
  <c r="R5" i="2"/>
  <c r="X4" i="2"/>
  <c r="W4" i="2"/>
  <c r="V4" i="2"/>
  <c r="R4" i="2"/>
  <c r="N3" i="2"/>
  <c r="K3" i="2"/>
  <c r="H3" i="2"/>
  <c r="E3" i="2"/>
  <c r="X21" i="1"/>
  <c r="W21" i="1"/>
  <c r="V21" i="1"/>
  <c r="R21" i="1"/>
  <c r="X20" i="1"/>
  <c r="W20" i="1"/>
  <c r="V20" i="1"/>
  <c r="R20" i="1"/>
  <c r="X19" i="1"/>
  <c r="W19" i="1"/>
  <c r="V19" i="1"/>
  <c r="U19" i="1" s="1"/>
  <c r="R19" i="1"/>
  <c r="X18" i="1"/>
  <c r="W18" i="1"/>
  <c r="V18" i="1"/>
  <c r="S18" i="1" s="1"/>
  <c r="R18" i="1"/>
  <c r="N17" i="1"/>
  <c r="K17" i="1"/>
  <c r="H17" i="1"/>
  <c r="X14" i="1"/>
  <c r="W14" i="1"/>
  <c r="V14" i="1"/>
  <c r="R14" i="1"/>
  <c r="X13" i="1"/>
  <c r="W13" i="1"/>
  <c r="V13" i="1"/>
  <c r="R13" i="1"/>
  <c r="X12" i="1"/>
  <c r="W12" i="1"/>
  <c r="V12" i="1"/>
  <c r="S12" i="1" s="1"/>
  <c r="R12" i="1"/>
  <c r="X11" i="1"/>
  <c r="W11" i="1"/>
  <c r="V11" i="1"/>
  <c r="R11" i="1"/>
  <c r="N10" i="1"/>
  <c r="K10" i="1"/>
  <c r="H10" i="1"/>
  <c r="X7" i="1"/>
  <c r="W7" i="1"/>
  <c r="V7" i="1"/>
  <c r="R7" i="1"/>
  <c r="X6" i="1"/>
  <c r="W6" i="1"/>
  <c r="V6" i="1"/>
  <c r="R6" i="1"/>
  <c r="X5" i="1"/>
  <c r="T5" i="1" s="1"/>
  <c r="W5" i="1"/>
  <c r="V5" i="1"/>
  <c r="R5" i="1"/>
  <c r="X4" i="1"/>
  <c r="W4" i="1"/>
  <c r="V4" i="1"/>
  <c r="R4" i="1"/>
  <c r="N3" i="1"/>
  <c r="K3" i="1"/>
  <c r="H3" i="1"/>
  <c r="X13" i="4"/>
  <c r="W13" i="4"/>
  <c r="V13" i="4"/>
  <c r="R13" i="4"/>
  <c r="X12" i="4"/>
  <c r="W12" i="4"/>
  <c r="V12" i="4"/>
  <c r="R12" i="4"/>
  <c r="X11" i="4"/>
  <c r="W11" i="4"/>
  <c r="V11" i="4"/>
  <c r="R11" i="4"/>
  <c r="K10" i="4"/>
  <c r="H10" i="4"/>
  <c r="E10" i="4"/>
  <c r="X7" i="4"/>
  <c r="W7" i="4"/>
  <c r="V7" i="4"/>
  <c r="R7" i="4"/>
  <c r="X6" i="4"/>
  <c r="W6" i="4"/>
  <c r="V6" i="4"/>
  <c r="R6" i="4"/>
  <c r="X5" i="4"/>
  <c r="W5" i="4"/>
  <c r="V5" i="4"/>
  <c r="R5" i="4"/>
  <c r="X4" i="4"/>
  <c r="W4" i="4"/>
  <c r="V4" i="4"/>
  <c r="R4" i="4"/>
  <c r="N3" i="4"/>
  <c r="K3" i="4"/>
  <c r="H3" i="4"/>
  <c r="E3" i="4"/>
  <c r="X28" i="5"/>
  <c r="W28" i="5"/>
  <c r="V28" i="5"/>
  <c r="R28" i="5"/>
  <c r="X27" i="5"/>
  <c r="W27" i="5"/>
  <c r="V27" i="5"/>
  <c r="R27" i="5"/>
  <c r="X26" i="5"/>
  <c r="W26" i="5"/>
  <c r="V26" i="5"/>
  <c r="R26" i="5"/>
  <c r="X25" i="5"/>
  <c r="W25" i="5"/>
  <c r="V25" i="5"/>
  <c r="R25" i="5"/>
  <c r="N24" i="5"/>
  <c r="K24" i="5"/>
  <c r="H24" i="5"/>
  <c r="X21" i="5"/>
  <c r="W21" i="5"/>
  <c r="V21" i="5"/>
  <c r="R21" i="5"/>
  <c r="X20" i="5"/>
  <c r="W20" i="5"/>
  <c r="V20" i="5"/>
  <c r="R20" i="5"/>
  <c r="X19" i="5"/>
  <c r="W19" i="5"/>
  <c r="V19" i="5"/>
  <c r="R19" i="5"/>
  <c r="X18" i="5"/>
  <c r="W18" i="5"/>
  <c r="V18" i="5"/>
  <c r="R18" i="5"/>
  <c r="N17" i="5"/>
  <c r="K17" i="5"/>
  <c r="H17" i="5"/>
  <c r="X14" i="5"/>
  <c r="W14" i="5"/>
  <c r="V14" i="5"/>
  <c r="R14" i="5"/>
  <c r="X13" i="5"/>
  <c r="W13" i="5"/>
  <c r="V13" i="5"/>
  <c r="R13" i="5"/>
  <c r="X12" i="5"/>
  <c r="W12" i="5"/>
  <c r="V12" i="5"/>
  <c r="R12" i="5"/>
  <c r="X11" i="5"/>
  <c r="W11" i="5"/>
  <c r="V11" i="5"/>
  <c r="R11" i="5"/>
  <c r="N10" i="5"/>
  <c r="K10" i="5"/>
  <c r="H10" i="5"/>
  <c r="X7" i="5"/>
  <c r="W7" i="5"/>
  <c r="V7" i="5"/>
  <c r="R7" i="5"/>
  <c r="X6" i="5"/>
  <c r="W6" i="5"/>
  <c r="V6" i="5"/>
  <c r="R6" i="5"/>
  <c r="X5" i="5"/>
  <c r="W5" i="5"/>
  <c r="V5" i="5"/>
  <c r="R5" i="5"/>
  <c r="X4" i="5"/>
  <c r="W4" i="5"/>
  <c r="V4" i="5"/>
  <c r="R4" i="5"/>
  <c r="N3" i="5"/>
  <c r="K3" i="5"/>
  <c r="H3" i="5"/>
  <c r="X34" i="7"/>
  <c r="W34" i="7"/>
  <c r="V34" i="7"/>
  <c r="R34" i="7"/>
  <c r="X33" i="7"/>
  <c r="W33" i="7"/>
  <c r="V33" i="7"/>
  <c r="R33" i="7"/>
  <c r="X32" i="7"/>
  <c r="W32" i="7"/>
  <c r="V32" i="7"/>
  <c r="R32" i="7"/>
  <c r="X41" i="5"/>
  <c r="W41" i="5"/>
  <c r="V41" i="5"/>
  <c r="R41" i="5"/>
  <c r="X40" i="5"/>
  <c r="W40" i="5"/>
  <c r="V40" i="5"/>
  <c r="R40" i="5"/>
  <c r="X39" i="5"/>
  <c r="W39" i="5"/>
  <c r="V39" i="5"/>
  <c r="R39" i="5"/>
  <c r="X28" i="7"/>
  <c r="W28" i="7"/>
  <c r="V28" i="7"/>
  <c r="R28" i="7"/>
  <c r="X27" i="7"/>
  <c r="W27" i="7"/>
  <c r="V27" i="7"/>
  <c r="R27" i="7"/>
  <c r="X26" i="7"/>
  <c r="W26" i="7"/>
  <c r="V26" i="7"/>
  <c r="R26" i="7"/>
  <c r="X25" i="7"/>
  <c r="W25" i="7"/>
  <c r="V25" i="7"/>
  <c r="R25" i="7"/>
  <c r="X21" i="7"/>
  <c r="W21" i="7"/>
  <c r="V21" i="7"/>
  <c r="R21" i="7"/>
  <c r="X20" i="7"/>
  <c r="W20" i="7"/>
  <c r="V20" i="7"/>
  <c r="R20" i="7"/>
  <c r="X19" i="7"/>
  <c r="W19" i="7"/>
  <c r="V19" i="7"/>
  <c r="R19" i="7"/>
  <c r="X18" i="7"/>
  <c r="W18" i="7"/>
  <c r="V18" i="7"/>
  <c r="R18" i="7"/>
  <c r="X14" i="7"/>
  <c r="W14" i="7"/>
  <c r="V14" i="7"/>
  <c r="R14" i="7"/>
  <c r="X13" i="7"/>
  <c r="W13" i="7"/>
  <c r="V13" i="7"/>
  <c r="R13" i="7"/>
  <c r="X12" i="7"/>
  <c r="W12" i="7"/>
  <c r="V12" i="7"/>
  <c r="R12" i="7"/>
  <c r="X11" i="7"/>
  <c r="W11" i="7"/>
  <c r="V11" i="7"/>
  <c r="U11" i="7" s="1"/>
  <c r="R11" i="7"/>
  <c r="X7" i="7"/>
  <c r="W7" i="7"/>
  <c r="V7" i="7"/>
  <c r="R7" i="7"/>
  <c r="X6" i="7"/>
  <c r="W6" i="7"/>
  <c r="V6" i="7"/>
  <c r="T6" i="7" s="1"/>
  <c r="R6" i="7"/>
  <c r="X5" i="7"/>
  <c r="W5" i="7"/>
  <c r="V5" i="7"/>
  <c r="R5" i="7"/>
  <c r="X4" i="7"/>
  <c r="W4" i="7"/>
  <c r="V4" i="7"/>
  <c r="R4" i="7"/>
  <c r="C1" i="2"/>
  <c r="C1" i="1"/>
  <c r="C1" i="4"/>
  <c r="C1" i="7"/>
  <c r="K17" i="3"/>
  <c r="K38" i="5"/>
  <c r="H38" i="5"/>
  <c r="E38" i="5"/>
  <c r="K31" i="7"/>
  <c r="H31" i="7"/>
  <c r="N24" i="7"/>
  <c r="K24" i="7"/>
  <c r="H24" i="7"/>
  <c r="N17" i="7"/>
  <c r="K17" i="7"/>
  <c r="H17" i="7"/>
  <c r="N10" i="7"/>
  <c r="K10" i="7"/>
  <c r="H10" i="7"/>
  <c r="N3" i="7"/>
  <c r="K3" i="7"/>
  <c r="H3" i="7"/>
  <c r="U14" i="1"/>
  <c r="U47" i="1"/>
  <c r="T21" i="7" l="1"/>
  <c r="U61" i="1"/>
  <c r="U54" i="1"/>
  <c r="Q54" i="1" s="1"/>
  <c r="T53" i="1"/>
  <c r="T42" i="1"/>
  <c r="U4" i="1"/>
  <c r="U49" i="1"/>
  <c r="U48" i="1"/>
  <c r="S13" i="1"/>
  <c r="S5" i="1"/>
  <c r="U5" i="4"/>
  <c r="T25" i="7"/>
  <c r="U14" i="7"/>
  <c r="S5" i="7"/>
  <c r="S41" i="1"/>
  <c r="U32" i="1"/>
  <c r="U28" i="1"/>
  <c r="T21" i="1"/>
  <c r="U20" i="1"/>
  <c r="T13" i="1"/>
  <c r="S21" i="1"/>
  <c r="T62" i="1"/>
  <c r="S70" i="1"/>
  <c r="U42" i="1"/>
  <c r="T28" i="1"/>
  <c r="T47" i="1"/>
  <c r="U56" i="1"/>
  <c r="U62" i="1"/>
  <c r="U18" i="1"/>
  <c r="Q18" i="1" s="1"/>
  <c r="S25" i="1"/>
  <c r="T26" i="1"/>
  <c r="T27" i="1"/>
  <c r="S28" i="1"/>
  <c r="Q28" i="1" s="1"/>
  <c r="U33" i="1"/>
  <c r="T35" i="1"/>
  <c r="S42" i="1"/>
  <c r="Q42" i="1" s="1"/>
  <c r="S54" i="1"/>
  <c r="U55" i="1"/>
  <c r="U18" i="5"/>
  <c r="T19" i="5"/>
  <c r="Q4" i="6"/>
  <c r="U20" i="7"/>
  <c r="S6" i="7"/>
  <c r="T13" i="7"/>
  <c r="U32" i="7"/>
  <c r="S12" i="7"/>
  <c r="T7" i="7"/>
  <c r="S27" i="1"/>
  <c r="T54" i="1"/>
  <c r="U21" i="1"/>
  <c r="S61" i="1"/>
  <c r="U5" i="1"/>
  <c r="S49" i="1"/>
  <c r="U13" i="1"/>
  <c r="U7" i="1"/>
  <c r="T11" i="1"/>
  <c r="T12" i="1"/>
  <c r="T19" i="1"/>
  <c r="T39" i="1"/>
  <c r="S48" i="1"/>
  <c r="Q48" i="1" s="1"/>
  <c r="T55" i="1"/>
  <c r="S56" i="1"/>
  <c r="U60" i="1"/>
  <c r="T61" i="1"/>
  <c r="T4" i="1"/>
  <c r="U6" i="1"/>
  <c r="S35" i="1"/>
  <c r="U53" i="1"/>
  <c r="T56" i="1"/>
  <c r="T18" i="1"/>
  <c r="S20" i="1"/>
  <c r="U40" i="1"/>
  <c r="S46" i="1"/>
  <c r="T60" i="1"/>
  <c r="S60" i="1"/>
  <c r="U33" i="7"/>
  <c r="S34" i="7"/>
  <c r="S4" i="7"/>
  <c r="U28" i="7"/>
  <c r="S33" i="7"/>
  <c r="Q33" i="7" s="1"/>
  <c r="U7" i="7"/>
  <c r="T26" i="7"/>
  <c r="T12" i="7"/>
  <c r="U25" i="7"/>
  <c r="U6" i="7"/>
  <c r="U12" i="7"/>
  <c r="S20" i="7"/>
  <c r="T33" i="7"/>
  <c r="T20" i="7"/>
  <c r="S25" i="7"/>
  <c r="S19" i="4"/>
  <c r="S4" i="4"/>
  <c r="T6" i="4"/>
  <c r="U7" i="4"/>
  <c r="S11" i="4"/>
  <c r="T26" i="4"/>
  <c r="U18" i="4"/>
  <c r="U27" i="4"/>
  <c r="U19" i="4"/>
  <c r="S12" i="4"/>
  <c r="S13" i="4"/>
  <c r="T11" i="4"/>
  <c r="S69" i="1"/>
  <c r="U68" i="1"/>
  <c r="S25" i="5"/>
  <c r="S5" i="5"/>
  <c r="S7" i="5"/>
  <c r="T26" i="5"/>
  <c r="S12" i="5"/>
  <c r="T13" i="5"/>
  <c r="T14" i="5"/>
  <c r="S39" i="5"/>
  <c r="T4" i="5"/>
  <c r="S13" i="5"/>
  <c r="U21" i="5"/>
  <c r="U19" i="5"/>
  <c r="U14" i="5"/>
  <c r="U4" i="5"/>
  <c r="S19" i="5"/>
  <c r="S14" i="5"/>
  <c r="U39" i="5"/>
  <c r="U6" i="5"/>
  <c r="S6" i="5"/>
  <c r="U13" i="5"/>
  <c r="U5" i="5"/>
  <c r="U12" i="5"/>
  <c r="S26" i="5"/>
  <c r="U19" i="7"/>
  <c r="S19" i="7"/>
  <c r="T19" i="7"/>
  <c r="S27" i="7"/>
  <c r="U27" i="7"/>
  <c r="U12" i="4"/>
  <c r="T12" i="4"/>
  <c r="U25" i="1"/>
  <c r="T25" i="1"/>
  <c r="S11" i="1"/>
  <c r="T4" i="7"/>
  <c r="S18" i="4"/>
  <c r="T11" i="7"/>
  <c r="S11" i="7"/>
  <c r="Q11" i="7" s="1"/>
  <c r="T12" i="5"/>
  <c r="S25" i="4"/>
  <c r="S27" i="4"/>
  <c r="U67" i="1"/>
  <c r="S67" i="1"/>
  <c r="U69" i="1"/>
  <c r="T46" i="1"/>
  <c r="S40" i="1"/>
  <c r="U40" i="5"/>
  <c r="T40" i="5"/>
  <c r="T41" i="5"/>
  <c r="S41" i="5"/>
  <c r="T20" i="5"/>
  <c r="S20" i="5"/>
  <c r="S27" i="5"/>
  <c r="U27" i="5"/>
  <c r="U26" i="1"/>
  <c r="S26" i="1"/>
  <c r="S55" i="1"/>
  <c r="S39" i="1"/>
  <c r="T27" i="7"/>
  <c r="U18" i="7"/>
  <c r="T18" i="7"/>
  <c r="S21" i="7"/>
  <c r="U21" i="7"/>
  <c r="T18" i="5"/>
  <c r="S18" i="5"/>
  <c r="U26" i="4"/>
  <c r="T7" i="1"/>
  <c r="S40" i="5"/>
  <c r="T13" i="4"/>
  <c r="T19" i="4"/>
  <c r="U13" i="7"/>
  <c r="S13" i="7"/>
  <c r="Q13" i="7" s="1"/>
  <c r="S26" i="7"/>
  <c r="S32" i="7"/>
  <c r="T32" i="7"/>
  <c r="T34" i="7"/>
  <c r="T6" i="5"/>
  <c r="T7" i="5"/>
  <c r="T21" i="5"/>
  <c r="S21" i="5"/>
  <c r="T25" i="5"/>
  <c r="U25" i="5"/>
  <c r="Q25" i="5" s="1"/>
  <c r="T32" i="1"/>
  <c r="S32" i="1"/>
  <c r="S33" i="1"/>
  <c r="T33" i="1"/>
  <c r="U34" i="1"/>
  <c r="T34" i="1"/>
  <c r="T49" i="1"/>
  <c r="S53" i="1"/>
  <c r="U46" i="1"/>
  <c r="S34" i="1"/>
  <c r="T40" i="1"/>
  <c r="T48" i="1"/>
  <c r="T20" i="1"/>
  <c r="U41" i="5"/>
  <c r="U26" i="5"/>
  <c r="S26" i="4"/>
  <c r="T5" i="5"/>
  <c r="U34" i="7"/>
  <c r="U26" i="7"/>
  <c r="U5" i="7"/>
  <c r="Q5" i="7" s="1"/>
  <c r="T5" i="7"/>
  <c r="U4" i="7"/>
  <c r="S14" i="7"/>
  <c r="Q14" i="7" s="1"/>
  <c r="T14" i="7"/>
  <c r="S18" i="7"/>
  <c r="S28" i="7"/>
  <c r="T28" i="7"/>
  <c r="T39" i="5"/>
  <c r="S11" i="5"/>
  <c r="U11" i="5"/>
  <c r="T11" i="5"/>
  <c r="U20" i="5"/>
  <c r="U28" i="5"/>
  <c r="S28" i="5"/>
  <c r="T28" i="5"/>
  <c r="U11" i="1"/>
  <c r="U41" i="1"/>
  <c r="Q41" i="1" s="1"/>
  <c r="T41" i="1"/>
  <c r="S4" i="1"/>
  <c r="Q4" i="1" s="1"/>
  <c r="T6" i="1"/>
  <c r="S14" i="1"/>
  <c r="Q14" i="1" s="1"/>
  <c r="T14" i="1"/>
  <c r="S19" i="1"/>
  <c r="Q19" i="1" s="1"/>
  <c r="U27" i="1"/>
  <c r="U39" i="1"/>
  <c r="Q62" i="1"/>
  <c r="S7" i="7"/>
  <c r="S4" i="5"/>
  <c r="U7" i="5"/>
  <c r="T27" i="5"/>
  <c r="S5" i="4"/>
  <c r="S6" i="4"/>
  <c r="U13" i="4"/>
  <c r="S6" i="1"/>
  <c r="S7" i="1"/>
  <c r="U12" i="1"/>
  <c r="Q12" i="1" s="1"/>
  <c r="U35" i="1"/>
  <c r="S47" i="1"/>
  <c r="Q47" i="1" s="1"/>
  <c r="S20" i="4"/>
  <c r="S68" i="1"/>
  <c r="U4" i="4"/>
  <c r="T27" i="4"/>
  <c r="U70" i="1"/>
  <c r="M242" i="8"/>
  <c r="G242" i="8"/>
  <c r="M162" i="8"/>
  <c r="G227" i="8"/>
  <c r="G70" i="8"/>
  <c r="M70" i="8"/>
  <c r="T67" i="1"/>
  <c r="T68" i="1"/>
  <c r="T69" i="1"/>
  <c r="T70" i="1"/>
  <c r="U6" i="4"/>
  <c r="T20" i="4"/>
  <c r="S7" i="4"/>
  <c r="U11" i="4"/>
  <c r="T7" i="4"/>
  <c r="U25" i="4"/>
  <c r="T4" i="4"/>
  <c r="U20" i="4"/>
  <c r="T18" i="4"/>
  <c r="T5" i="4"/>
  <c r="T25" i="4"/>
  <c r="S12" i="2"/>
  <c r="S14" i="2"/>
  <c r="T6" i="2"/>
  <c r="U11" i="2"/>
  <c r="T4" i="2"/>
  <c r="S5" i="2"/>
  <c r="T12" i="2"/>
  <c r="T13" i="2"/>
  <c r="U7" i="2"/>
  <c r="U14" i="2"/>
  <c r="T14" i="2"/>
  <c r="S7" i="2"/>
  <c r="T5" i="2"/>
  <c r="S11" i="2"/>
  <c r="S13" i="2"/>
  <c r="U4" i="2"/>
  <c r="S6" i="2"/>
  <c r="T7" i="2"/>
  <c r="U12" i="2"/>
  <c r="T11" i="2"/>
  <c r="U5" i="2"/>
  <c r="U6" i="2"/>
  <c r="U13" i="2"/>
  <c r="S4" i="2"/>
  <c r="M140" i="8"/>
  <c r="E18" i="8"/>
  <c r="E14" i="8"/>
  <c r="M28" i="3"/>
  <c r="Q61" i="1" l="1"/>
  <c r="Q21" i="1"/>
  <c r="Q40" i="5"/>
  <c r="Q49" i="1"/>
  <c r="Q40" i="1"/>
  <c r="Q33" i="1"/>
  <c r="Q13" i="1"/>
  <c r="Q5" i="1"/>
  <c r="Q13" i="4"/>
  <c r="Q5" i="4"/>
  <c r="Q34" i="7"/>
  <c r="Q20" i="7"/>
  <c r="Q6" i="7"/>
  <c r="Q60" i="1"/>
  <c r="Q56" i="1"/>
  <c r="Q55" i="1"/>
  <c r="Q32" i="1"/>
  <c r="Q20" i="1"/>
  <c r="Q6" i="1"/>
  <c r="Q25" i="1"/>
  <c r="Q46" i="1"/>
  <c r="Q35" i="1"/>
  <c r="Q18" i="4"/>
  <c r="Q6" i="4"/>
  <c r="Q4" i="4"/>
  <c r="Q25" i="4"/>
  <c r="Q19" i="4"/>
  <c r="Q11" i="4"/>
  <c r="Q7" i="4"/>
  <c r="Q12" i="4"/>
  <c r="Q18" i="5"/>
  <c r="Q14" i="5"/>
  <c r="Q19" i="5"/>
  <c r="Q5" i="5"/>
  <c r="Q12" i="5"/>
  <c r="Q4" i="7"/>
  <c r="Q32" i="7"/>
  <c r="Q28" i="7"/>
  <c r="Q25" i="7"/>
  <c r="Q19" i="7"/>
  <c r="Q12" i="7"/>
  <c r="Q7" i="7"/>
  <c r="Q53" i="1"/>
  <c r="Q26" i="1"/>
  <c r="Q69" i="1"/>
  <c r="Q7" i="1"/>
  <c r="Q27" i="1"/>
  <c r="Q67" i="1"/>
  <c r="Q27" i="7"/>
  <c r="Q26" i="4"/>
  <c r="Q27" i="4"/>
  <c r="Q68" i="1"/>
  <c r="Q12" i="2"/>
  <c r="Q5" i="2"/>
  <c r="Q21" i="5"/>
  <c r="Q13" i="5"/>
  <c r="Q39" i="5"/>
  <c r="Q6" i="5"/>
  <c r="Q7" i="5"/>
  <c r="Q41" i="5"/>
  <c r="Q4" i="5"/>
  <c r="Q26" i="5"/>
  <c r="Q27" i="5"/>
  <c r="Q11" i="5"/>
  <c r="Q18" i="7"/>
  <c r="Q20" i="5"/>
  <c r="Q11" i="1"/>
  <c r="Q11" i="2"/>
  <c r="Q14" i="2"/>
  <c r="Q20" i="4"/>
  <c r="Q34" i="1"/>
  <c r="Q21" i="7"/>
  <c r="Q28" i="5"/>
  <c r="Q26" i="7"/>
  <c r="Q39" i="1"/>
  <c r="C242" i="8"/>
  <c r="C70" i="8"/>
  <c r="Q6" i="2"/>
  <c r="Q7" i="2"/>
  <c r="Q4" i="2"/>
  <c r="Q13" i="2"/>
  <c r="G140" i="8"/>
  <c r="C140" i="8" s="1"/>
  <c r="G162" i="8"/>
  <c r="M227" i="8"/>
  <c r="C162" i="8" l="1"/>
  <c r="C227" i="8"/>
  <c r="C33" i="8"/>
  <c r="C104" i="8"/>
</calcChain>
</file>

<file path=xl/sharedStrings.xml><?xml version="1.0" encoding="utf-8"?>
<sst xmlns="http://schemas.openxmlformats.org/spreadsheetml/2006/main" count="2221" uniqueCount="651">
  <si>
    <t>勝点</t>
    <rPh sb="0" eb="1">
      <t>カ</t>
    </rPh>
    <rPh sb="1" eb="2">
      <t>テン</t>
    </rPh>
    <phoneticPr fontId="5"/>
  </si>
  <si>
    <t>順位</t>
    <rPh sb="0" eb="2">
      <t>ジュンイ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</si>
  <si>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</si>
  <si>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</si>
  <si>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</si>
  <si>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</si>
  <si>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</si>
  <si>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</si>
  <si>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</si>
  <si>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</si>
  <si>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</si>
  <si>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</si>
  <si>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</si>
  <si>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</si>
  <si>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ただし、各ブロックの会場の都合により他のブロックと異なることもありあります。</t>
    <rPh sb="6" eb="7">
      <t>カク</t>
    </rPh>
    <rPh sb="12" eb="14">
      <t>カイジョウ</t>
    </rPh>
    <rPh sb="15" eb="17">
      <t>ツゴウ</t>
    </rPh>
    <rPh sb="20" eb="21">
      <t>タ</t>
    </rPh>
    <rPh sb="27" eb="28">
      <t>コト</t>
    </rPh>
    <phoneticPr fontId="5"/>
  </si>
  <si>
    <t>雨天などで予備日に試合が行われる場合の組合せにご注意下さい。中止になった試合が予備日に行われます。</t>
    <rPh sb="0" eb="2">
      <t>ウテン</t>
    </rPh>
    <rPh sb="5" eb="8">
      <t>ヨビビ</t>
    </rPh>
    <rPh sb="9" eb="11">
      <t>シアイ</t>
    </rPh>
    <rPh sb="12" eb="13">
      <t>オコナ</t>
    </rPh>
    <rPh sb="16" eb="18">
      <t>バアイ</t>
    </rPh>
    <rPh sb="19" eb="21">
      <t>クミアワ</t>
    </rPh>
    <rPh sb="24" eb="26">
      <t>チュウイ</t>
    </rPh>
    <rPh sb="26" eb="27">
      <t>クダ</t>
    </rPh>
    <rPh sb="30" eb="32">
      <t>チュウシ</t>
    </rPh>
    <rPh sb="36" eb="38">
      <t>シアイ</t>
    </rPh>
    <rPh sb="39" eb="42">
      <t>ヨビビ</t>
    </rPh>
    <rPh sb="43" eb="44">
      <t>オコナ</t>
    </rPh>
    <phoneticPr fontId="5"/>
  </si>
  <si>
    <t>試合日程の組合せ</t>
    <rPh sb="0" eb="2">
      <t>シアイ</t>
    </rPh>
    <rPh sb="2" eb="4">
      <t>ニッテイ</t>
    </rPh>
    <rPh sb="5" eb="7">
      <t>クミアワ</t>
    </rPh>
    <phoneticPr fontId="5"/>
  </si>
  <si>
    <t>数字は各ブロックの校名の左数字</t>
    <rPh sb="0" eb="2">
      <t>スウジ</t>
    </rPh>
    <rPh sb="3" eb="4">
      <t>カク</t>
    </rPh>
    <rPh sb="9" eb="11">
      <t>コウメイ</t>
    </rPh>
    <rPh sb="12" eb="13">
      <t>ヒダリ</t>
    </rPh>
    <rPh sb="13" eb="15">
      <t>スウジ</t>
    </rPh>
    <phoneticPr fontId="5"/>
  </si>
  <si>
    <t>予選参加校数</t>
    <rPh sb="0" eb="2">
      <t>ヨセン</t>
    </rPh>
    <rPh sb="2" eb="4">
      <t>サンカ</t>
    </rPh>
    <rPh sb="4" eb="5">
      <t>コウ</t>
    </rPh>
    <rPh sb="5" eb="6">
      <t>スウ</t>
    </rPh>
    <phoneticPr fontId="5"/>
  </si>
  <si>
    <t>４校ブロック</t>
    <rPh sb="1" eb="2">
      <t>コウ</t>
    </rPh>
    <phoneticPr fontId="5"/>
  </si>
  <si>
    <t>３校ブロック</t>
    <rPh sb="1" eb="2">
      <t>コウ</t>
    </rPh>
    <phoneticPr fontId="5"/>
  </si>
  <si>
    <t>加盟
校</t>
    <rPh sb="0" eb="2">
      <t>カメイ</t>
    </rPh>
    <rPh sb="3" eb="4">
      <t>コウ</t>
    </rPh>
    <phoneticPr fontId="5"/>
  </si>
  <si>
    <t>参加
校</t>
    <rPh sb="0" eb="2">
      <t>サンカ</t>
    </rPh>
    <rPh sb="3" eb="4">
      <t>コウ</t>
    </rPh>
    <phoneticPr fontId="5"/>
  </si>
  <si>
    <t>不参加
校</t>
    <rPh sb="0" eb="3">
      <t>フサンカ</t>
    </rPh>
    <rPh sb="4" eb="5">
      <t>コウ</t>
    </rPh>
    <phoneticPr fontId="5"/>
  </si>
  <si>
    <t>県大会
出場数</t>
    <rPh sb="0" eb="1">
      <t>ケン</t>
    </rPh>
    <rPh sb="1" eb="3">
      <t>タイカイ</t>
    </rPh>
    <rPh sb="4" eb="6">
      <t>シュツジョウ</t>
    </rPh>
    <rPh sb="6" eb="7">
      <t>スウ</t>
    </rPh>
    <phoneticPr fontId="5"/>
  </si>
  <si>
    <t>第１試合</t>
    <rPh sb="0" eb="2">
      <t>ダイイチ</t>
    </rPh>
    <rPh sb="2" eb="4">
      <t>シアイ</t>
    </rPh>
    <phoneticPr fontId="5"/>
  </si>
  <si>
    <t>第２試合</t>
    <rPh sb="2" eb="4">
      <t>シアイ</t>
    </rPh>
    <phoneticPr fontId="5"/>
  </si>
  <si>
    <t>第1試合</t>
    <rPh sb="0" eb="2">
      <t>ダイイチ</t>
    </rPh>
    <rPh sb="2" eb="4">
      <t>シアイ</t>
    </rPh>
    <phoneticPr fontId="5"/>
  </si>
  <si>
    <t>第一日目</t>
    <rPh sb="0" eb="3">
      <t>ダイイチニチ</t>
    </rPh>
    <rPh sb="3" eb="4">
      <t>メ</t>
    </rPh>
    <phoneticPr fontId="5"/>
  </si>
  <si>
    <t>川崎地区</t>
    <rPh sb="0" eb="2">
      <t>カワサキ</t>
    </rPh>
    <rPh sb="2" eb="4">
      <t>チク</t>
    </rPh>
    <phoneticPr fontId="5"/>
  </si>
  <si>
    <t>第二日目</t>
    <rPh sb="0" eb="1">
      <t>ダイ</t>
    </rPh>
    <rPh sb="1" eb="3">
      <t>ニニチ</t>
    </rPh>
    <rPh sb="3" eb="4">
      <t>メ</t>
    </rPh>
    <phoneticPr fontId="5"/>
  </si>
  <si>
    <t>横浜地区</t>
    <rPh sb="0" eb="2">
      <t>ヨコハマ</t>
    </rPh>
    <rPh sb="2" eb="4">
      <t>チク</t>
    </rPh>
    <phoneticPr fontId="5"/>
  </si>
  <si>
    <t>第三日目</t>
    <rPh sb="0" eb="2">
      <t>ダイサン</t>
    </rPh>
    <rPh sb="2" eb="3">
      <t>ニチ</t>
    </rPh>
    <rPh sb="3" eb="4">
      <t>メ</t>
    </rPh>
    <phoneticPr fontId="5"/>
  </si>
  <si>
    <t>　　　　　予備日</t>
    <rPh sb="5" eb="8">
      <t>ヨビビ</t>
    </rPh>
    <phoneticPr fontId="5"/>
  </si>
  <si>
    <t>湘南地区</t>
    <rPh sb="0" eb="2">
      <t>ショウナン</t>
    </rPh>
    <rPh sb="2" eb="4">
      <t>チク</t>
    </rPh>
    <phoneticPr fontId="5"/>
  </si>
  <si>
    <t>第四日目</t>
    <rPh sb="0" eb="1">
      <t>ダイ</t>
    </rPh>
    <rPh sb="1" eb="2">
      <t>ヨン</t>
    </rPh>
    <rPh sb="2" eb="3">
      <t>ニチ</t>
    </rPh>
    <rPh sb="3" eb="4">
      <t>メ</t>
    </rPh>
    <phoneticPr fontId="5"/>
  </si>
  <si>
    <t>第四日目</t>
    <rPh sb="0" eb="1">
      <t>ダイ</t>
    </rPh>
    <rPh sb="1" eb="3">
      <t>ヨッカ</t>
    </rPh>
    <rPh sb="3" eb="4">
      <t>メ</t>
    </rPh>
    <phoneticPr fontId="5"/>
  </si>
  <si>
    <t>予備日</t>
    <rPh sb="0" eb="3">
      <t>ヨビビ</t>
    </rPh>
    <phoneticPr fontId="5"/>
  </si>
  <si>
    <t>横須賀地区</t>
    <rPh sb="0" eb="3">
      <t>ヨコスカ</t>
    </rPh>
    <rPh sb="3" eb="5">
      <t>チク</t>
    </rPh>
    <phoneticPr fontId="5"/>
  </si>
  <si>
    <t>第五日目</t>
    <rPh sb="0" eb="1">
      <t>ダイ</t>
    </rPh>
    <rPh sb="1" eb="3">
      <t>５ニチ</t>
    </rPh>
    <rPh sb="3" eb="4">
      <t>メ</t>
    </rPh>
    <phoneticPr fontId="5"/>
  </si>
  <si>
    <t>第五日目</t>
    <rPh sb="0" eb="1">
      <t>ダイ</t>
    </rPh>
    <rPh sb="1" eb="2">
      <t>ゴ</t>
    </rPh>
    <rPh sb="2" eb="3">
      <t>ニチ</t>
    </rPh>
    <rPh sb="3" eb="4">
      <t>メ</t>
    </rPh>
    <phoneticPr fontId="5"/>
  </si>
  <si>
    <t>決定戦</t>
    <rPh sb="0" eb="2">
      <t>ケッテイ</t>
    </rPh>
    <rPh sb="2" eb="3">
      <t>セン</t>
    </rPh>
    <phoneticPr fontId="5"/>
  </si>
  <si>
    <t>北相地区</t>
    <rPh sb="0" eb="1">
      <t>キタ</t>
    </rPh>
    <rPh sb="1" eb="2">
      <t>ソウ</t>
    </rPh>
    <rPh sb="2" eb="4">
      <t>チク</t>
    </rPh>
    <phoneticPr fontId="5"/>
  </si>
  <si>
    <t>第１試合は１０時、第２試合は１２時半を原則とする。</t>
    <rPh sb="0" eb="2">
      <t>ダイイチ</t>
    </rPh>
    <rPh sb="2" eb="4">
      <t>シアイ</t>
    </rPh>
    <rPh sb="7" eb="8">
      <t>ジ</t>
    </rPh>
    <rPh sb="9" eb="11">
      <t>ダイニ</t>
    </rPh>
    <rPh sb="11" eb="13">
      <t>シアイ</t>
    </rPh>
    <rPh sb="16" eb="17">
      <t>ジ</t>
    </rPh>
    <rPh sb="17" eb="18">
      <t>ハン</t>
    </rPh>
    <rPh sb="19" eb="21">
      <t>ゲンソク</t>
    </rPh>
    <phoneticPr fontId="5"/>
  </si>
  <si>
    <t>西湘地区</t>
    <rPh sb="0" eb="1">
      <t>ニシ</t>
    </rPh>
    <rPh sb="1" eb="2">
      <t>ショウ</t>
    </rPh>
    <rPh sb="2" eb="4">
      <t>チク</t>
    </rPh>
    <phoneticPr fontId="5"/>
  </si>
  <si>
    <t>試合会場によっては時間が変更になる場合があります。</t>
    <rPh sb="0" eb="2">
      <t>シアイ</t>
    </rPh>
    <rPh sb="2" eb="4">
      <t>カイジョウ</t>
    </rPh>
    <rPh sb="9" eb="11">
      <t>ジカン</t>
    </rPh>
    <rPh sb="12" eb="14">
      <t>ヘンコウ</t>
    </rPh>
    <rPh sb="17" eb="19">
      <t>バアイ</t>
    </rPh>
    <phoneticPr fontId="5"/>
  </si>
  <si>
    <t>計</t>
    <rPh sb="0" eb="1">
      <t>ゴウケイ</t>
    </rPh>
    <phoneticPr fontId="5"/>
  </si>
  <si>
    <t>地区予選要項（抜粋）</t>
    <rPh sb="0" eb="2">
      <t>チク</t>
    </rPh>
    <rPh sb="2" eb="4">
      <t>ヨセン</t>
    </rPh>
    <rPh sb="4" eb="6">
      <t>ヨウコウ</t>
    </rPh>
    <rPh sb="7" eb="9">
      <t>バッスイ</t>
    </rPh>
    <phoneticPr fontId="5"/>
  </si>
  <si>
    <t>県大会出場校数</t>
    <rPh sb="0" eb="3">
      <t>ケンタイカイ</t>
    </rPh>
    <rPh sb="3" eb="5">
      <t>シュツジョウ</t>
    </rPh>
    <rPh sb="5" eb="6">
      <t>コウ</t>
    </rPh>
    <rPh sb="6" eb="7">
      <t>スウ</t>
    </rPh>
    <phoneticPr fontId="5"/>
  </si>
  <si>
    <t>リーグ戦の延長12回までとする。</t>
    <rPh sb="3" eb="4">
      <t>セン</t>
    </rPh>
    <rPh sb="5" eb="7">
      <t>エンチョウ</t>
    </rPh>
    <rPh sb="9" eb="10">
      <t>カイ</t>
    </rPh>
    <phoneticPr fontId="5"/>
  </si>
  <si>
    <t>１位校</t>
    <rPh sb="1" eb="2">
      <t>イ</t>
    </rPh>
    <rPh sb="2" eb="3">
      <t>コウ</t>
    </rPh>
    <phoneticPr fontId="3"/>
  </si>
  <si>
    <t>２位校</t>
    <rPh sb="1" eb="2">
      <t>イ</t>
    </rPh>
    <rPh sb="2" eb="3">
      <t>コウ</t>
    </rPh>
    <phoneticPr fontId="3"/>
  </si>
  <si>
    <t>出場校</t>
    <rPh sb="0" eb="2">
      <t>シュツジョウ</t>
    </rPh>
    <rPh sb="2" eb="3">
      <t>コウ</t>
    </rPh>
    <phoneticPr fontId="3"/>
  </si>
  <si>
    <t>代表決定戦の延長は15回までとする。</t>
    <rPh sb="0" eb="2">
      <t>ダイヒョウ</t>
    </rPh>
    <rPh sb="2" eb="5">
      <t>ケッテイセン</t>
    </rPh>
    <rPh sb="6" eb="8">
      <t>エンチョウ</t>
    </rPh>
    <rPh sb="11" eb="12">
      <t>カイ</t>
    </rPh>
    <phoneticPr fontId="5"/>
  </si>
  <si>
    <t>得点によるコールドゲームは５回以降１０点、７回以降７点差がついたとき</t>
    <rPh sb="0" eb="2">
      <t>トクテン</t>
    </rPh>
    <rPh sb="14" eb="15">
      <t>カイ</t>
    </rPh>
    <rPh sb="15" eb="17">
      <t>イコウ</t>
    </rPh>
    <rPh sb="19" eb="20">
      <t>テン</t>
    </rPh>
    <rPh sb="22" eb="23">
      <t>カイ</t>
    </rPh>
    <rPh sb="23" eb="25">
      <t>イコウ</t>
    </rPh>
    <rPh sb="26" eb="27">
      <t>テン</t>
    </rPh>
    <rPh sb="27" eb="28">
      <t>サ</t>
    </rPh>
    <phoneticPr fontId="5"/>
  </si>
  <si>
    <t>雨天・日没によりコールドゲームは７回以降とする</t>
    <rPh sb="0" eb="2">
      <t>ウテン</t>
    </rPh>
    <rPh sb="3" eb="5">
      <t>ニチボツ</t>
    </rPh>
    <rPh sb="17" eb="18">
      <t>カイ</t>
    </rPh>
    <rPh sb="18" eb="20">
      <t>イコウ</t>
    </rPh>
    <phoneticPr fontId="5"/>
  </si>
  <si>
    <t>ベンチ入の人数は部長１名、監督１名、記録員１名、選手２５名の２８人とする</t>
    <rPh sb="3" eb="4">
      <t>イリ</t>
    </rPh>
    <rPh sb="5" eb="7">
      <t>ニンズウ</t>
    </rPh>
    <rPh sb="8" eb="10">
      <t>ブチョウ</t>
    </rPh>
    <rPh sb="11" eb="12">
      <t>メイ</t>
    </rPh>
    <rPh sb="13" eb="15">
      <t>カントク</t>
    </rPh>
    <rPh sb="16" eb="17">
      <t>メイ</t>
    </rPh>
    <rPh sb="18" eb="21">
      <t>キロクイン</t>
    </rPh>
    <rPh sb="22" eb="23">
      <t>メイ</t>
    </rPh>
    <rPh sb="24" eb="26">
      <t>センシュ</t>
    </rPh>
    <rPh sb="28" eb="29">
      <t>メイ</t>
    </rPh>
    <rPh sb="32" eb="33">
      <t>ニン</t>
    </rPh>
    <phoneticPr fontId="5"/>
  </si>
  <si>
    <t>各ブロックの順位は、次の順序で決定する。</t>
    <rPh sb="0" eb="1">
      <t>カク</t>
    </rPh>
    <rPh sb="6" eb="8">
      <t>ジュンイ</t>
    </rPh>
    <rPh sb="10" eb="11">
      <t>ツギ</t>
    </rPh>
    <rPh sb="12" eb="14">
      <t>ジュンジョ</t>
    </rPh>
    <rPh sb="15" eb="17">
      <t>ケッテイ</t>
    </rPh>
    <phoneticPr fontId="5"/>
  </si>
  <si>
    <t>計</t>
    <rPh sb="0" eb="1">
      <t>ケイ</t>
    </rPh>
    <phoneticPr fontId="3"/>
  </si>
  <si>
    <t>　　を上位チームとする。</t>
    <rPh sb="3" eb="5">
      <t>ジョウイ</t>
    </rPh>
    <phoneticPr fontId="5"/>
  </si>
  <si>
    <t>　１．リーグ戦で勝利の場合は勝ち点３、引き分けの場合は１とし、勝ち点の多いチーム</t>
    <rPh sb="6" eb="7">
      <t>セン</t>
    </rPh>
    <rPh sb="8" eb="10">
      <t>ショウリ</t>
    </rPh>
    <rPh sb="11" eb="13">
      <t>バアイ</t>
    </rPh>
    <rPh sb="14" eb="15">
      <t>カ</t>
    </rPh>
    <rPh sb="16" eb="17">
      <t>テン</t>
    </rPh>
    <rPh sb="19" eb="20">
      <t>ヒ</t>
    </rPh>
    <rPh sb="21" eb="22">
      <t>ワ</t>
    </rPh>
    <rPh sb="24" eb="26">
      <t>バアイ</t>
    </rPh>
    <rPh sb="31" eb="32">
      <t>カ</t>
    </rPh>
    <rPh sb="33" eb="34">
      <t>テン</t>
    </rPh>
    <rPh sb="35" eb="36">
      <t>オオ</t>
    </rPh>
    <phoneticPr fontId="5"/>
  </si>
  <si>
    <t>　２．勝ち点が同じ場合は、次のように上位を決定する。</t>
    <rPh sb="3" eb="4">
      <t>カ</t>
    </rPh>
    <rPh sb="5" eb="6">
      <t>テン</t>
    </rPh>
    <rPh sb="7" eb="8">
      <t>オナ</t>
    </rPh>
    <rPh sb="9" eb="11">
      <t>バアイ</t>
    </rPh>
    <rPh sb="13" eb="14">
      <t>ツギ</t>
    </rPh>
    <rPh sb="18" eb="20">
      <t>ジョウイ</t>
    </rPh>
    <rPh sb="21" eb="23">
      <t>ケッテイ</t>
    </rPh>
    <phoneticPr fontId="5"/>
  </si>
  <si>
    <t>ａ）対戦結果の勝者を上位とする。</t>
    <rPh sb="2" eb="3">
      <t>タイ</t>
    </rPh>
    <rPh sb="3" eb="4">
      <t>セン</t>
    </rPh>
    <rPh sb="4" eb="6">
      <t>ケッカ</t>
    </rPh>
    <rPh sb="7" eb="9">
      <t>ショウシャ</t>
    </rPh>
    <rPh sb="10" eb="12">
      <t>ジョウイ</t>
    </rPh>
    <phoneticPr fontId="5"/>
  </si>
  <si>
    <t>ｂ）ブロック内の全試合の得失点差で上位、下位を決める。</t>
    <rPh sb="6" eb="7">
      <t>ナイ</t>
    </rPh>
    <rPh sb="8" eb="9">
      <t>ゼン</t>
    </rPh>
    <rPh sb="9" eb="11">
      <t>シアイ</t>
    </rPh>
    <rPh sb="12" eb="13">
      <t>トク</t>
    </rPh>
    <rPh sb="13" eb="15">
      <t>シッテン</t>
    </rPh>
    <rPh sb="15" eb="16">
      <t>サ</t>
    </rPh>
    <rPh sb="17" eb="19">
      <t>ジョウイ</t>
    </rPh>
    <rPh sb="20" eb="22">
      <t>カイ</t>
    </rPh>
    <rPh sb="23" eb="24">
      <t>キ</t>
    </rPh>
    <phoneticPr fontId="5"/>
  </si>
  <si>
    <t>ｃ）得失点でも決定されない場合は、得失点で決着のついたチームを除いて</t>
    <rPh sb="2" eb="3">
      <t>トク</t>
    </rPh>
    <rPh sb="3" eb="5">
      <t>シッテン</t>
    </rPh>
    <rPh sb="7" eb="9">
      <t>ケッテイ</t>
    </rPh>
    <rPh sb="13" eb="15">
      <t>バアイ</t>
    </rPh>
    <rPh sb="17" eb="18">
      <t>トク</t>
    </rPh>
    <rPh sb="18" eb="20">
      <t>シッテン</t>
    </rPh>
    <rPh sb="21" eb="23">
      <t>ケッチャク</t>
    </rPh>
    <rPh sb="31" eb="32">
      <t>ノゾ</t>
    </rPh>
    <phoneticPr fontId="5"/>
  </si>
  <si>
    <t>　対戦結果の勝者を上位とする。</t>
    <rPh sb="1" eb="3">
      <t>タイセン</t>
    </rPh>
    <rPh sb="3" eb="5">
      <t>ケッカ</t>
    </rPh>
    <rPh sb="6" eb="8">
      <t>ショウシャ</t>
    </rPh>
    <rPh sb="9" eb="11">
      <t>ジョウイ</t>
    </rPh>
    <phoneticPr fontId="5"/>
  </si>
  <si>
    <t>ｄ）なおも決定されない場合は、同位のチームによる抽選によって決定する。</t>
    <rPh sb="5" eb="7">
      <t>ケッテイ</t>
    </rPh>
    <rPh sb="11" eb="13">
      <t>バアイ</t>
    </rPh>
    <rPh sb="15" eb="17">
      <t>ドウイ</t>
    </rPh>
    <rPh sb="24" eb="26">
      <t>チュウセン</t>
    </rPh>
    <rPh sb="30" eb="32">
      <t>ケッテイ</t>
    </rPh>
    <phoneticPr fontId="5"/>
  </si>
  <si>
    <t>　（抽選の封筒は会場校で用意し、各チーム３名づつで行う）</t>
    <rPh sb="2" eb="4">
      <t>チュウセン</t>
    </rPh>
    <rPh sb="5" eb="7">
      <t>フウトウ</t>
    </rPh>
    <rPh sb="8" eb="10">
      <t>カイジョウ</t>
    </rPh>
    <rPh sb="10" eb="11">
      <t>コウ</t>
    </rPh>
    <rPh sb="12" eb="14">
      <t>ヨウイ</t>
    </rPh>
    <rPh sb="16" eb="17">
      <t>カク</t>
    </rPh>
    <rPh sb="21" eb="22">
      <t>メイ</t>
    </rPh>
    <rPh sb="25" eb="26">
      <t>オコナ</t>
    </rPh>
    <phoneticPr fontId="5"/>
  </si>
  <si>
    <t>得失</t>
    <rPh sb="0" eb="1">
      <t>トク</t>
    </rPh>
    <rPh sb="1" eb="2">
      <t>シツ</t>
    </rPh>
    <phoneticPr fontId="5"/>
  </si>
  <si>
    <t>勝</t>
    <rPh sb="0" eb="1">
      <t>カツ</t>
    </rPh>
    <phoneticPr fontId="5"/>
  </si>
  <si>
    <t>負</t>
    <rPh sb="0" eb="1">
      <t>マ</t>
    </rPh>
    <phoneticPr fontId="5"/>
  </si>
  <si>
    <t>引分</t>
    <rPh sb="0" eb="2">
      <t>ヒキワケ</t>
    </rPh>
    <phoneticPr fontId="5"/>
  </si>
  <si>
    <t>湘　南　地　区</t>
    <rPh sb="0" eb="1">
      <t>ショウ</t>
    </rPh>
    <rPh sb="2" eb="3">
      <t>ミナミ</t>
    </rPh>
    <rPh sb="4" eb="5">
      <t>チ</t>
    </rPh>
    <rPh sb="6" eb="7">
      <t>ク</t>
    </rPh>
    <phoneticPr fontId="3"/>
  </si>
  <si>
    <t>藤沢清流</t>
    <rPh sb="0" eb="1">
      <t>フジ</t>
    </rPh>
    <rPh sb="1" eb="2">
      <t>サワ</t>
    </rPh>
    <rPh sb="2" eb="4">
      <t>セイリュウ</t>
    </rPh>
    <phoneticPr fontId="3"/>
  </si>
  <si>
    <t>横 須 賀 地 区</t>
    <rPh sb="0" eb="1">
      <t>ヨコ</t>
    </rPh>
    <rPh sb="2" eb="3">
      <t>ス</t>
    </rPh>
    <rPh sb="4" eb="5">
      <t>ガ</t>
    </rPh>
    <rPh sb="6" eb="7">
      <t>チ</t>
    </rPh>
    <rPh sb="8" eb="9">
      <t>ク</t>
    </rPh>
    <phoneticPr fontId="3"/>
  </si>
  <si>
    <t>星槎国際湘南</t>
    <rPh sb="0" eb="1">
      <t>ホシ</t>
    </rPh>
    <rPh sb="1" eb="2">
      <t>イカダ</t>
    </rPh>
    <rPh sb="2" eb="4">
      <t>コクサイ</t>
    </rPh>
    <rPh sb="4" eb="6">
      <t>ショウナン</t>
    </rPh>
    <phoneticPr fontId="3"/>
  </si>
  <si>
    <t>平塚湘風</t>
    <rPh sb="0" eb="2">
      <t>ヒラツカ</t>
    </rPh>
    <rPh sb="2" eb="3">
      <t>ショウ</t>
    </rPh>
    <rPh sb="3" eb="4">
      <t>フウ</t>
    </rPh>
    <phoneticPr fontId="3"/>
  </si>
  <si>
    <t>座間総合</t>
    <rPh sb="0" eb="2">
      <t>ザマ</t>
    </rPh>
    <rPh sb="2" eb="4">
      <t>ソウゴウ</t>
    </rPh>
    <phoneticPr fontId="3"/>
  </si>
  <si>
    <t>秦野総合</t>
    <rPh sb="0" eb="2">
      <t>ハダノ</t>
    </rPh>
    <rPh sb="2" eb="4">
      <t>ソウゴウ</t>
    </rPh>
    <phoneticPr fontId="3"/>
  </si>
  <si>
    <t>鶴見大附</t>
    <rPh sb="0" eb="2">
      <t>ツルミ</t>
    </rPh>
    <rPh sb="2" eb="3">
      <t>ダイ</t>
    </rPh>
    <rPh sb="3" eb="4">
      <t>フ</t>
    </rPh>
    <phoneticPr fontId="3"/>
  </si>
  <si>
    <t>横浜翠陵</t>
    <rPh sb="0" eb="2">
      <t>ヨコハマ</t>
    </rPh>
    <rPh sb="2" eb="3">
      <t>スイ</t>
    </rPh>
    <rPh sb="3" eb="4">
      <t>リョウ</t>
    </rPh>
    <phoneticPr fontId="3"/>
  </si>
  <si>
    <t>年度・地区の事情により変更することがあります。</t>
    <rPh sb="0" eb="2">
      <t>ネンド</t>
    </rPh>
    <rPh sb="3" eb="5">
      <t>チク</t>
    </rPh>
    <rPh sb="6" eb="8">
      <t>ジジョウ</t>
    </rPh>
    <rPh sb="11" eb="13">
      <t>ヘンコウ</t>
    </rPh>
    <phoneticPr fontId="3"/>
  </si>
  <si>
    <t>－</t>
    <phoneticPr fontId="3"/>
  </si>
  <si>
    <t>Ｄ</t>
    <phoneticPr fontId="5"/>
  </si>
  <si>
    <t>１－２</t>
    <phoneticPr fontId="5"/>
  </si>
  <si>
    <t>３－４</t>
    <phoneticPr fontId="5"/>
  </si>
  <si>
    <t>１－３</t>
    <phoneticPr fontId="5"/>
  </si>
  <si>
    <t>２－４</t>
    <phoneticPr fontId="5"/>
  </si>
  <si>
    <t>２－３</t>
    <phoneticPr fontId="5"/>
  </si>
  <si>
    <t>１－４</t>
    <phoneticPr fontId="5"/>
  </si>
  <si>
    <t>＜川崎地区＞</t>
  </si>
  <si>
    <t>＜横浜地区＞</t>
  </si>
  <si>
    <t>＜湘南地区＞</t>
    <rPh sb="1" eb="3">
      <t>ショウナン</t>
    </rPh>
    <phoneticPr fontId="1"/>
  </si>
  <si>
    <t>＜横須賀地区＞</t>
  </si>
  <si>
    <t>＜北相地区＞</t>
    <rPh sb="1" eb="2">
      <t>キタ</t>
    </rPh>
    <rPh sb="2" eb="3">
      <t>アイ</t>
    </rPh>
    <phoneticPr fontId="1"/>
  </si>
  <si>
    <t>＜西湘地区＞</t>
  </si>
  <si>
    <t>学校名</t>
    <rPh sb="0" eb="2">
      <t>ガッコウ</t>
    </rPh>
    <rPh sb="2" eb="3">
      <t>メイ</t>
    </rPh>
    <phoneticPr fontId="5"/>
  </si>
  <si>
    <t>横浜翠嵐</t>
    <rPh sb="0" eb="1">
      <t>ヨコ</t>
    </rPh>
    <rPh sb="1" eb="2">
      <t>ハマ</t>
    </rPh>
    <phoneticPr fontId="3"/>
  </si>
  <si>
    <t>茅ケ崎北陵</t>
    <phoneticPr fontId="3"/>
  </si>
  <si>
    <t>横浜緑ヶ丘</t>
    <rPh sb="0" eb="2">
      <t>ヨコハマ</t>
    </rPh>
    <phoneticPr fontId="3"/>
  </si>
  <si>
    <t>横浜立野</t>
    <rPh sb="0" eb="1">
      <t>ヨコ</t>
    </rPh>
    <rPh sb="1" eb="2">
      <t>ハマ</t>
    </rPh>
    <phoneticPr fontId="3"/>
  </si>
  <si>
    <t>三浦臨海</t>
    <phoneticPr fontId="3"/>
  </si>
  <si>
    <t>津久井浜</t>
    <phoneticPr fontId="3"/>
  </si>
  <si>
    <t>麻生総合</t>
    <phoneticPr fontId="3"/>
  </si>
  <si>
    <t>横浜南陵</t>
    <rPh sb="0" eb="1">
      <t>ヨコ</t>
    </rPh>
    <rPh sb="1" eb="2">
      <t>ハマ</t>
    </rPh>
    <phoneticPr fontId="3"/>
  </si>
  <si>
    <t>磯子工業</t>
    <rPh sb="2" eb="4">
      <t>コウギョウ</t>
    </rPh>
    <phoneticPr fontId="3"/>
  </si>
  <si>
    <t>藤沢総合</t>
    <phoneticPr fontId="3"/>
  </si>
  <si>
    <t>横須賀大津</t>
    <phoneticPr fontId="3"/>
  </si>
  <si>
    <t>横須賀明光</t>
    <rPh sb="0" eb="3">
      <t>ヨコスカ</t>
    </rPh>
    <rPh sb="3" eb="5">
      <t>メイコウ</t>
    </rPh>
    <phoneticPr fontId="3"/>
  </si>
  <si>
    <t>南</t>
    <phoneticPr fontId="3"/>
  </si>
  <si>
    <t>茅ケ崎西浜</t>
    <phoneticPr fontId="3"/>
  </si>
  <si>
    <t>海洋科学</t>
    <rPh sb="0" eb="2">
      <t>カイヨウ</t>
    </rPh>
    <rPh sb="2" eb="4">
      <t>カガク</t>
    </rPh>
    <phoneticPr fontId="3"/>
  </si>
  <si>
    <t>川崎工科</t>
    <rPh sb="2" eb="3">
      <t>コウ</t>
    </rPh>
    <rPh sb="3" eb="4">
      <t>カ</t>
    </rPh>
    <phoneticPr fontId="3"/>
  </si>
  <si>
    <t>逗子開成</t>
    <phoneticPr fontId="3"/>
  </si>
  <si>
    <t>小田原城北工業</t>
    <rPh sb="0" eb="3">
      <t>オダワラ</t>
    </rPh>
    <rPh sb="5" eb="7">
      <t>コウギョウ</t>
    </rPh>
    <phoneticPr fontId="3"/>
  </si>
  <si>
    <t>横浜ｻｲｴﾝｽﾌﾛﾝﾃｨｱ</t>
    <phoneticPr fontId="3"/>
  </si>
  <si>
    <t>三浦学苑</t>
    <rPh sb="2" eb="3">
      <t>ガク</t>
    </rPh>
    <rPh sb="3" eb="4">
      <t>エン</t>
    </rPh>
    <phoneticPr fontId="3"/>
  </si>
  <si>
    <t>吉田島総合</t>
    <rPh sb="3" eb="5">
      <t>ソウゴウ</t>
    </rPh>
    <phoneticPr fontId="3"/>
  </si>
  <si>
    <t>横浜商業</t>
    <rPh sb="2" eb="4">
      <t>ショウギョウ</t>
    </rPh>
    <phoneticPr fontId="3"/>
  </si>
  <si>
    <t>藤沢工科</t>
    <phoneticPr fontId="3"/>
  </si>
  <si>
    <t>横須賀学院</t>
    <phoneticPr fontId="3"/>
  </si>
  <si>
    <t>金沢総合</t>
    <phoneticPr fontId="3"/>
  </si>
  <si>
    <t>藤嶺藤沢</t>
    <phoneticPr fontId="3"/>
  </si>
  <si>
    <t>湘南学院</t>
    <phoneticPr fontId="3"/>
  </si>
  <si>
    <t>藤沢翔陵</t>
    <phoneticPr fontId="3"/>
  </si>
  <si>
    <t>立花学園</t>
    <phoneticPr fontId="3"/>
  </si>
  <si>
    <t>川崎商業</t>
    <rPh sb="0" eb="2">
      <t>カワサキ</t>
    </rPh>
    <rPh sb="2" eb="4">
      <t>ショウギョウ</t>
    </rPh>
    <phoneticPr fontId="3"/>
  </si>
  <si>
    <t>横浜商大</t>
    <phoneticPr fontId="3"/>
  </si>
  <si>
    <t>日大藤沢</t>
    <rPh sb="2" eb="4">
      <t>フジサワ</t>
    </rPh>
    <phoneticPr fontId="3"/>
  </si>
  <si>
    <t>相模原青陵</t>
    <rPh sb="0" eb="3">
      <t>サガミハラ</t>
    </rPh>
    <rPh sb="3" eb="4">
      <t>アオ</t>
    </rPh>
    <rPh sb="4" eb="5">
      <t>リョウ</t>
    </rPh>
    <phoneticPr fontId="3"/>
  </si>
  <si>
    <t>慶應義塾</t>
    <rPh sb="0" eb="2">
      <t>ケイオウ</t>
    </rPh>
    <phoneticPr fontId="3"/>
  </si>
  <si>
    <t>湘南学園</t>
    <phoneticPr fontId="3"/>
  </si>
  <si>
    <t>厚木清南</t>
    <phoneticPr fontId="3"/>
  </si>
  <si>
    <t>関東学院</t>
    <phoneticPr fontId="3"/>
  </si>
  <si>
    <t>鎌倉学園</t>
    <phoneticPr fontId="3"/>
  </si>
  <si>
    <t>相模原総合</t>
    <phoneticPr fontId="3"/>
  </si>
  <si>
    <t>慶應藤沢</t>
    <phoneticPr fontId="3"/>
  </si>
  <si>
    <t>横浜清陵総合</t>
    <rPh sb="0" eb="1">
      <t>ヨコ</t>
    </rPh>
    <rPh sb="1" eb="2">
      <t>ハマ</t>
    </rPh>
    <phoneticPr fontId="3"/>
  </si>
  <si>
    <t>桐蔭学園</t>
    <phoneticPr fontId="3"/>
  </si>
  <si>
    <t>横浜緑園総合</t>
    <rPh sb="0" eb="1">
      <t>ヨコ</t>
    </rPh>
    <rPh sb="1" eb="2">
      <t>ハマ</t>
    </rPh>
    <rPh sb="2" eb="4">
      <t>リョクエン</t>
    </rPh>
    <rPh sb="4" eb="6">
      <t>ソウゴウ</t>
    </rPh>
    <phoneticPr fontId="3"/>
  </si>
  <si>
    <t>横浜創学館</t>
    <phoneticPr fontId="3"/>
  </si>
  <si>
    <t>相模原中等教育</t>
    <rPh sb="0" eb="3">
      <t>サガミハラ</t>
    </rPh>
    <rPh sb="3" eb="5">
      <t>チュウトウ</t>
    </rPh>
    <rPh sb="5" eb="7">
      <t>キョウイク</t>
    </rPh>
    <phoneticPr fontId="3"/>
  </si>
  <si>
    <t>横浜桜陽</t>
    <rPh sb="0" eb="1">
      <t>ヨコ</t>
    </rPh>
    <rPh sb="1" eb="2">
      <t>ハマ</t>
    </rPh>
    <phoneticPr fontId="3"/>
  </si>
  <si>
    <t>森村学園</t>
    <phoneticPr fontId="3"/>
  </si>
  <si>
    <t>横浜旭陵</t>
    <rPh sb="0" eb="1">
      <t>ヨコ</t>
    </rPh>
    <rPh sb="1" eb="2">
      <t>ハマ</t>
    </rPh>
    <phoneticPr fontId="3"/>
  </si>
  <si>
    <t>神奈川大附</t>
    <rPh sb="0" eb="3">
      <t>カナガワ</t>
    </rPh>
    <rPh sb="3" eb="4">
      <t>ダイ</t>
    </rPh>
    <rPh sb="4" eb="5">
      <t>フ</t>
    </rPh>
    <phoneticPr fontId="3"/>
  </si>
  <si>
    <t>相模向陽館</t>
    <rPh sb="0" eb="2">
      <t>サガミ</t>
    </rPh>
    <rPh sb="2" eb="3">
      <t>ム</t>
    </rPh>
    <rPh sb="4" eb="5">
      <t>カン</t>
    </rPh>
    <phoneticPr fontId="3"/>
  </si>
  <si>
    <t>横浜学園</t>
    <phoneticPr fontId="3"/>
  </si>
  <si>
    <t>会　　場</t>
    <rPh sb="0" eb="1">
      <t>カイ</t>
    </rPh>
    <rPh sb="3" eb="4">
      <t>バ</t>
    </rPh>
    <phoneticPr fontId="3"/>
  </si>
  <si>
    <t>橘</t>
    <phoneticPr fontId="3"/>
  </si>
  <si>
    <t>１―２</t>
  </si>
  <si>
    <t>２―３</t>
  </si>
  <si>
    <t>会   場</t>
    <rPh sb="0" eb="1">
      <t>カイ</t>
    </rPh>
    <rPh sb="4" eb="5">
      <t>バ</t>
    </rPh>
    <phoneticPr fontId="5"/>
  </si>
  <si>
    <t>Ａブロック</t>
  </si>
  <si>
    <t>Ｂブロック</t>
  </si>
  <si>
    <t>サレジオ学院</t>
    <rPh sb="4" eb="6">
      <t>ガクイン</t>
    </rPh>
    <phoneticPr fontId="3"/>
  </si>
  <si>
    <t>３―４</t>
  </si>
  <si>
    <t>１―４</t>
  </si>
  <si>
    <t>予備日</t>
    <rPh sb="0" eb="3">
      <t>ヨビビ</t>
    </rPh>
    <phoneticPr fontId="3"/>
  </si>
  <si>
    <t>代表決定戦</t>
    <rPh sb="0" eb="2">
      <t>ダイヒョウ</t>
    </rPh>
    <rPh sb="2" eb="5">
      <t>ケッテイセン</t>
    </rPh>
    <phoneticPr fontId="3"/>
  </si>
  <si>
    <t>麻布大附</t>
    <rPh sb="0" eb="2">
      <t>アザブ</t>
    </rPh>
    <rPh sb="2" eb="3">
      <t>ダイ</t>
    </rPh>
    <rPh sb="3" eb="4">
      <t>フ</t>
    </rPh>
    <phoneticPr fontId="3"/>
  </si>
  <si>
    <t>県川崎</t>
    <rPh sb="0" eb="1">
      <t>ケン</t>
    </rPh>
    <phoneticPr fontId="3"/>
  </si>
  <si>
    <t>希望ヶ丘</t>
    <phoneticPr fontId="3"/>
  </si>
  <si>
    <t>上矢部</t>
    <phoneticPr fontId="3"/>
  </si>
  <si>
    <t>茅ケ崎</t>
    <phoneticPr fontId="3"/>
  </si>
  <si>
    <t>横須賀</t>
    <phoneticPr fontId="3"/>
  </si>
  <si>
    <t>厚木</t>
    <phoneticPr fontId="3"/>
  </si>
  <si>
    <t>大磯</t>
    <phoneticPr fontId="3"/>
  </si>
  <si>
    <t>多摩</t>
    <phoneticPr fontId="3"/>
  </si>
  <si>
    <t>岸根</t>
    <phoneticPr fontId="3"/>
  </si>
  <si>
    <t>追浜</t>
    <phoneticPr fontId="3"/>
  </si>
  <si>
    <t>秦野</t>
    <phoneticPr fontId="3"/>
  </si>
  <si>
    <t>小田原</t>
    <phoneticPr fontId="3"/>
  </si>
  <si>
    <t>新城</t>
    <phoneticPr fontId="3"/>
  </si>
  <si>
    <t>永谷</t>
    <phoneticPr fontId="3"/>
  </si>
  <si>
    <t>鎌倉</t>
    <phoneticPr fontId="3"/>
  </si>
  <si>
    <t>逗子</t>
    <phoneticPr fontId="3"/>
  </si>
  <si>
    <t>津久井</t>
    <phoneticPr fontId="3"/>
  </si>
  <si>
    <t>山北</t>
    <phoneticPr fontId="3"/>
  </si>
  <si>
    <t>生田</t>
    <phoneticPr fontId="3"/>
  </si>
  <si>
    <t>光陵</t>
    <phoneticPr fontId="3"/>
  </si>
  <si>
    <t>湘南</t>
    <phoneticPr fontId="3"/>
  </si>
  <si>
    <t>相原</t>
    <phoneticPr fontId="3"/>
  </si>
  <si>
    <t>川崎北</t>
    <phoneticPr fontId="3"/>
  </si>
  <si>
    <t>横浜平沼</t>
    <rPh sb="0" eb="2">
      <t>ヨコハマ</t>
    </rPh>
    <phoneticPr fontId="3"/>
  </si>
  <si>
    <t>城郷</t>
    <phoneticPr fontId="3"/>
  </si>
  <si>
    <t>藤沢西</t>
    <phoneticPr fontId="3"/>
  </si>
  <si>
    <t>相模原</t>
    <phoneticPr fontId="3"/>
  </si>
  <si>
    <t>二宮</t>
    <phoneticPr fontId="3"/>
  </si>
  <si>
    <t>百合丘</t>
    <phoneticPr fontId="3"/>
  </si>
  <si>
    <t>川和</t>
    <phoneticPr fontId="3"/>
  </si>
  <si>
    <t>県商工</t>
    <rPh sb="0" eb="1">
      <t>ケン</t>
    </rPh>
    <phoneticPr fontId="3"/>
  </si>
  <si>
    <t>鶴嶺</t>
    <phoneticPr fontId="3"/>
  </si>
  <si>
    <t>逗葉</t>
    <phoneticPr fontId="3"/>
  </si>
  <si>
    <t>大和</t>
    <phoneticPr fontId="3"/>
  </si>
  <si>
    <t>足柄</t>
    <phoneticPr fontId="3"/>
  </si>
  <si>
    <t>生田東</t>
    <phoneticPr fontId="3"/>
  </si>
  <si>
    <t>鶴見</t>
    <phoneticPr fontId="3"/>
  </si>
  <si>
    <t>神奈川工業</t>
    <rPh sb="3" eb="5">
      <t>コウギョウ</t>
    </rPh>
    <phoneticPr fontId="3"/>
  </si>
  <si>
    <t>寒川</t>
    <phoneticPr fontId="3"/>
  </si>
  <si>
    <t>大楠</t>
    <phoneticPr fontId="3"/>
  </si>
  <si>
    <t>座間</t>
    <phoneticPr fontId="3"/>
  </si>
  <si>
    <t>西湘</t>
    <phoneticPr fontId="3"/>
  </si>
  <si>
    <t>麻溝台</t>
    <phoneticPr fontId="3"/>
  </si>
  <si>
    <t>大井</t>
    <phoneticPr fontId="3"/>
  </si>
  <si>
    <t>住吉</t>
    <phoneticPr fontId="3"/>
  </si>
  <si>
    <t>港北</t>
    <phoneticPr fontId="3"/>
  </si>
  <si>
    <t>金沢</t>
    <phoneticPr fontId="3"/>
  </si>
  <si>
    <t>城山</t>
    <phoneticPr fontId="3"/>
  </si>
  <si>
    <t>高浜</t>
    <phoneticPr fontId="3"/>
  </si>
  <si>
    <t>大師</t>
    <phoneticPr fontId="3"/>
  </si>
  <si>
    <t>柏陽</t>
    <phoneticPr fontId="3"/>
  </si>
  <si>
    <t>上鶴間</t>
    <phoneticPr fontId="3"/>
  </si>
  <si>
    <t>平塚江南</t>
    <phoneticPr fontId="3"/>
  </si>
  <si>
    <t>菅</t>
    <phoneticPr fontId="3"/>
  </si>
  <si>
    <t>瀬谷</t>
    <phoneticPr fontId="3"/>
  </si>
  <si>
    <t>桜丘</t>
    <phoneticPr fontId="3"/>
  </si>
  <si>
    <t>大船</t>
    <phoneticPr fontId="3"/>
  </si>
  <si>
    <t>横須賀工業</t>
    <phoneticPr fontId="3"/>
  </si>
  <si>
    <t>上溝南</t>
    <phoneticPr fontId="3"/>
  </si>
  <si>
    <t>平塚工科</t>
    <phoneticPr fontId="3"/>
  </si>
  <si>
    <t>麻生</t>
    <phoneticPr fontId="3"/>
  </si>
  <si>
    <t>市ヶ尾</t>
    <phoneticPr fontId="3"/>
  </si>
  <si>
    <t>戸塚</t>
    <phoneticPr fontId="3"/>
  </si>
  <si>
    <t>七里ガ浜</t>
    <phoneticPr fontId="3"/>
  </si>
  <si>
    <t>横須賀総合</t>
    <phoneticPr fontId="3"/>
  </si>
  <si>
    <t>伊志田</t>
    <phoneticPr fontId="3"/>
  </si>
  <si>
    <t>金井</t>
    <phoneticPr fontId="3"/>
  </si>
  <si>
    <t>東</t>
    <phoneticPr fontId="3"/>
  </si>
  <si>
    <t>湘南台</t>
    <phoneticPr fontId="3"/>
  </si>
  <si>
    <t>綾瀬</t>
    <phoneticPr fontId="3"/>
  </si>
  <si>
    <t>向の岡工業</t>
    <rPh sb="3" eb="5">
      <t>コウギョウ</t>
    </rPh>
    <phoneticPr fontId="3"/>
  </si>
  <si>
    <t>旭</t>
    <phoneticPr fontId="3"/>
  </si>
  <si>
    <t>深沢</t>
    <phoneticPr fontId="3"/>
  </si>
  <si>
    <t>大和南</t>
    <phoneticPr fontId="3"/>
  </si>
  <si>
    <t>平塚農業</t>
    <phoneticPr fontId="3"/>
  </si>
  <si>
    <t>市川崎</t>
    <rPh sb="0" eb="1">
      <t>シ</t>
    </rPh>
    <phoneticPr fontId="3"/>
  </si>
  <si>
    <t>霧が丘</t>
    <phoneticPr fontId="3"/>
  </si>
  <si>
    <t>厚木北</t>
    <phoneticPr fontId="3"/>
  </si>
  <si>
    <t>相洋</t>
    <phoneticPr fontId="3"/>
  </si>
  <si>
    <t>浅野</t>
    <phoneticPr fontId="3"/>
  </si>
  <si>
    <t>橋本</t>
    <phoneticPr fontId="3"/>
  </si>
  <si>
    <t>高津</t>
    <phoneticPr fontId="3"/>
  </si>
  <si>
    <t>白山</t>
    <phoneticPr fontId="3"/>
  </si>
  <si>
    <t>武相</t>
    <phoneticPr fontId="3"/>
  </si>
  <si>
    <t>海老名</t>
    <phoneticPr fontId="3"/>
  </si>
  <si>
    <t>平塚学園</t>
    <phoneticPr fontId="3"/>
  </si>
  <si>
    <t>舞岡</t>
    <phoneticPr fontId="3"/>
  </si>
  <si>
    <t>旭丘</t>
    <phoneticPr fontId="3"/>
  </si>
  <si>
    <t>川崎総合科学</t>
    <rPh sb="0" eb="2">
      <t>カワサキ</t>
    </rPh>
    <phoneticPr fontId="3"/>
  </si>
  <si>
    <t>松陽</t>
    <phoneticPr fontId="3"/>
  </si>
  <si>
    <t>法政二</t>
    <phoneticPr fontId="3"/>
  </si>
  <si>
    <t>横浜栄</t>
    <rPh sb="0" eb="1">
      <t>ヨコ</t>
    </rPh>
    <rPh sb="1" eb="2">
      <t>ハマ</t>
    </rPh>
    <rPh sb="2" eb="3">
      <t>サカエ</t>
    </rPh>
    <phoneticPr fontId="3"/>
  </si>
  <si>
    <t>桐光学園</t>
    <phoneticPr fontId="3"/>
  </si>
  <si>
    <t>磯子</t>
    <phoneticPr fontId="3"/>
  </si>
  <si>
    <t>関東六浦</t>
    <phoneticPr fontId="3"/>
  </si>
  <si>
    <t>湘南工大附</t>
    <phoneticPr fontId="3"/>
  </si>
  <si>
    <t>新羽</t>
    <phoneticPr fontId="3"/>
  </si>
  <si>
    <t>日大</t>
    <phoneticPr fontId="3"/>
  </si>
  <si>
    <t>大和東</t>
    <phoneticPr fontId="3"/>
  </si>
  <si>
    <t>アレセイア湘南</t>
    <rPh sb="5" eb="7">
      <t>ショウナン</t>
    </rPh>
    <phoneticPr fontId="3"/>
  </si>
  <si>
    <t>田奈</t>
    <phoneticPr fontId="3"/>
  </si>
  <si>
    <t>横浜</t>
    <phoneticPr fontId="3"/>
  </si>
  <si>
    <t>厚木東</t>
    <phoneticPr fontId="3"/>
  </si>
  <si>
    <t>伊勢原</t>
    <phoneticPr fontId="3"/>
  </si>
  <si>
    <t>荏田</t>
    <phoneticPr fontId="3"/>
  </si>
  <si>
    <t>山手学院</t>
    <phoneticPr fontId="3"/>
  </si>
  <si>
    <t>綾瀬西</t>
    <phoneticPr fontId="3"/>
  </si>
  <si>
    <t>瀬谷西</t>
    <phoneticPr fontId="3"/>
  </si>
  <si>
    <t>横浜隼人</t>
    <phoneticPr fontId="3"/>
  </si>
  <si>
    <t>有馬</t>
    <phoneticPr fontId="3"/>
  </si>
  <si>
    <t>中央農業</t>
    <phoneticPr fontId="3"/>
  </si>
  <si>
    <t>上溝</t>
    <phoneticPr fontId="3"/>
  </si>
  <si>
    <t>神奈川総合産業</t>
    <rPh sb="3" eb="5">
      <t>ソウゴウ</t>
    </rPh>
    <rPh sb="5" eb="7">
      <t>サンギョウ</t>
    </rPh>
    <phoneticPr fontId="3"/>
  </si>
  <si>
    <t>愛川</t>
    <phoneticPr fontId="3"/>
  </si>
  <si>
    <t>鶴見総合</t>
    <phoneticPr fontId="3"/>
  </si>
  <si>
    <t>秀英</t>
    <phoneticPr fontId="3"/>
  </si>
  <si>
    <t>弥栄</t>
    <rPh sb="0" eb="2">
      <t>ヤエイ</t>
    </rPh>
    <phoneticPr fontId="3"/>
  </si>
  <si>
    <t>東海大相模</t>
    <phoneticPr fontId="3"/>
  </si>
  <si>
    <t>保土ヶ谷</t>
    <phoneticPr fontId="3"/>
  </si>
  <si>
    <t>厚木西</t>
    <phoneticPr fontId="3"/>
  </si>
  <si>
    <t>向上</t>
    <phoneticPr fontId="3"/>
  </si>
  <si>
    <t>氷取沢</t>
    <phoneticPr fontId="3"/>
  </si>
  <si>
    <t>大和西</t>
    <phoneticPr fontId="3"/>
  </si>
  <si>
    <t>光明相模原</t>
    <phoneticPr fontId="3"/>
  </si>
  <si>
    <t>新栄</t>
    <phoneticPr fontId="3"/>
  </si>
  <si>
    <t>橘学苑</t>
    <rPh sb="0" eb="1">
      <t>タチバナ</t>
    </rPh>
    <rPh sb="1" eb="2">
      <t>ガク</t>
    </rPh>
    <rPh sb="2" eb="3">
      <t>エン</t>
    </rPh>
    <phoneticPr fontId="3"/>
  </si>
  <si>
    <t>秦野曽屋</t>
    <phoneticPr fontId="3"/>
  </si>
  <si>
    <t>元石川</t>
    <phoneticPr fontId="3"/>
  </si>
  <si>
    <t>相模田名</t>
    <phoneticPr fontId="3"/>
  </si>
  <si>
    <t>柏木学園</t>
    <phoneticPr fontId="3"/>
  </si>
  <si>
    <t>釜利谷</t>
    <phoneticPr fontId="3"/>
  </si>
  <si>
    <t>３校ブロックが２つできる場合は、会場を1会場にすることもあります。</t>
    <rPh sb="1" eb="2">
      <t>コウ</t>
    </rPh>
    <rPh sb="12" eb="14">
      <t>バアイ</t>
    </rPh>
    <rPh sb="16" eb="18">
      <t>カイジョウ</t>
    </rPh>
    <rPh sb="20" eb="22">
      <t>カイジョウ</t>
    </rPh>
    <phoneticPr fontId="5"/>
  </si>
  <si>
    <t>１―３</t>
  </si>
  <si>
    <t>試合
数</t>
    <rPh sb="0" eb="2">
      <t>シアイ</t>
    </rPh>
    <rPh sb="3" eb="4">
      <t>スウ</t>
    </rPh>
    <phoneticPr fontId="5"/>
  </si>
  <si>
    <t>連合
チーム数</t>
    <rPh sb="0" eb="2">
      <t>レンゴウ</t>
    </rPh>
    <rPh sb="6" eb="7">
      <t>スウ</t>
    </rPh>
    <phoneticPr fontId="3"/>
  </si>
  <si>
    <t>戻る</t>
    <rPh sb="0" eb="1">
      <t>モド</t>
    </rPh>
    <phoneticPr fontId="3"/>
  </si>
  <si>
    <t>横　浜　地　区</t>
    <rPh sb="0" eb="1">
      <t>ヨコ</t>
    </rPh>
    <rPh sb="2" eb="3">
      <t>ハマ</t>
    </rPh>
    <rPh sb="4" eb="5">
      <t>チ</t>
    </rPh>
    <rPh sb="6" eb="7">
      <t>ク</t>
    </rPh>
    <phoneticPr fontId="3"/>
  </si>
  <si>
    <t>平成２６年度は８月２１日（金）より開幕</t>
    <rPh sb="0" eb="2">
      <t>ヘイセイ</t>
    </rPh>
    <rPh sb="4" eb="6">
      <t>ネンド</t>
    </rPh>
    <rPh sb="8" eb="9">
      <t>ガツ</t>
    </rPh>
    <rPh sb="11" eb="12">
      <t>ニチ</t>
    </rPh>
    <rPh sb="13" eb="14">
      <t>キン</t>
    </rPh>
    <rPh sb="17" eb="19">
      <t>カイマク</t>
    </rPh>
    <phoneticPr fontId="5"/>
  </si>
  <si>
    <t>21日(金)</t>
    <rPh sb="2" eb="3">
      <t>ニチ</t>
    </rPh>
    <rPh sb="4" eb="5">
      <t>キン</t>
    </rPh>
    <phoneticPr fontId="3"/>
  </si>
  <si>
    <t>22日(土)</t>
    <rPh sb="2" eb="3">
      <t>ニチ</t>
    </rPh>
    <rPh sb="4" eb="5">
      <t>ツチ</t>
    </rPh>
    <phoneticPr fontId="3"/>
  </si>
  <si>
    <t>23日(日)</t>
    <rPh sb="2" eb="3">
      <t>ニチ</t>
    </rPh>
    <rPh sb="4" eb="5">
      <t>ニチ</t>
    </rPh>
    <phoneticPr fontId="3"/>
  </si>
  <si>
    <t>24日(月)</t>
    <rPh sb="2" eb="3">
      <t>ニチ</t>
    </rPh>
    <rPh sb="4" eb="5">
      <t>ツキ</t>
    </rPh>
    <phoneticPr fontId="3"/>
  </si>
  <si>
    <t>25日(火)</t>
    <rPh sb="2" eb="3">
      <t>ニチ</t>
    </rPh>
    <rPh sb="4" eb="5">
      <t>カ</t>
    </rPh>
    <phoneticPr fontId="3"/>
  </si>
  <si>
    <t>Ａ</t>
    <phoneticPr fontId="5"/>
  </si>
  <si>
    <t>Ｄ</t>
    <phoneticPr fontId="5"/>
  </si>
  <si>
    <t>Ｅ</t>
    <phoneticPr fontId="5"/>
  </si>
  <si>
    <t>中大横浜</t>
    <rPh sb="0" eb="2">
      <t>チュウダイ</t>
    </rPh>
    <rPh sb="2" eb="4">
      <t>ヨコハマ</t>
    </rPh>
    <phoneticPr fontId="3"/>
  </si>
  <si>
    <t>20日(木)</t>
    <rPh sb="2" eb="3">
      <t>ニチ</t>
    </rPh>
    <rPh sb="4" eb="5">
      <t>モク</t>
    </rPh>
    <phoneticPr fontId="3"/>
  </si>
  <si>
    <t>中大横浜</t>
    <rPh sb="0" eb="1">
      <t>チュウ</t>
    </rPh>
    <rPh sb="1" eb="2">
      <t>ダイ</t>
    </rPh>
    <rPh sb="2" eb="4">
      <t>ヨコハマ</t>
    </rPh>
    <phoneticPr fontId="3"/>
  </si>
  <si>
    <t>（会場は小田原球場）</t>
    <rPh sb="1" eb="3">
      <t>カイジョウ</t>
    </rPh>
    <rPh sb="4" eb="7">
      <t>オダワラ</t>
    </rPh>
    <rPh sb="7" eb="9">
      <t>キュウジョウ</t>
    </rPh>
    <phoneticPr fontId="3"/>
  </si>
  <si>
    <t>２―４</t>
  </si>
  <si>
    <t>Ｃブロック</t>
  </si>
  <si>
    <t>Ｄブロック</t>
  </si>
  <si>
    <t>Ｅブロック</t>
  </si>
  <si>
    <t>川崎地区</t>
    <rPh sb="0" eb="2">
      <t>カワサキ</t>
    </rPh>
    <rPh sb="2" eb="3">
      <t>チ</t>
    </rPh>
    <rPh sb="3" eb="4">
      <t>ク</t>
    </rPh>
    <phoneticPr fontId="3"/>
  </si>
  <si>
    <t>Ｆブロック</t>
  </si>
  <si>
    <t>Ｇブロック</t>
  </si>
  <si>
    <t>Ｈブロック</t>
  </si>
  <si>
    <t>Ｉブロック</t>
  </si>
  <si>
    <t>Ｊブロック</t>
  </si>
  <si>
    <t>Ｋブロック</t>
  </si>
  <si>
    <t>Ｌブロック</t>
  </si>
  <si>
    <t>Ｍブロック</t>
  </si>
  <si>
    <t>Ｎブロック</t>
  </si>
  <si>
    <t>Ｏブロック</t>
  </si>
  <si>
    <t>Ｐブロック</t>
  </si>
  <si>
    <t>Ｑブロック</t>
  </si>
  <si>
    <t>横浜地区</t>
    <rPh sb="0" eb="1">
      <t>ヨコ</t>
    </rPh>
    <rPh sb="1" eb="2">
      <t>ハマ</t>
    </rPh>
    <rPh sb="2" eb="3">
      <t>チ</t>
    </rPh>
    <rPh sb="3" eb="4">
      <t>ク</t>
    </rPh>
    <phoneticPr fontId="3"/>
  </si>
  <si>
    <t>湘南地区</t>
    <rPh sb="0" eb="1">
      <t>ショウ</t>
    </rPh>
    <rPh sb="1" eb="2">
      <t>ミナミ</t>
    </rPh>
    <rPh sb="2" eb="3">
      <t>チ</t>
    </rPh>
    <rPh sb="3" eb="4">
      <t>ク</t>
    </rPh>
    <phoneticPr fontId="3"/>
  </si>
  <si>
    <t>横須賀地区</t>
    <rPh sb="0" eb="1">
      <t>ヨコ</t>
    </rPh>
    <rPh sb="1" eb="2">
      <t>ス</t>
    </rPh>
    <rPh sb="2" eb="3">
      <t>ガ</t>
    </rPh>
    <rPh sb="3" eb="4">
      <t>チ</t>
    </rPh>
    <rPh sb="4" eb="5">
      <t>ク</t>
    </rPh>
    <phoneticPr fontId="3"/>
  </si>
  <si>
    <t>立花学園大井</t>
  </si>
  <si>
    <t>立花学園</t>
  </si>
  <si>
    <t>平塚湘風</t>
  </si>
  <si>
    <t>旭　　丘</t>
  </si>
  <si>
    <t>星槎国際湘南</t>
  </si>
  <si>
    <t>相洋高穴部</t>
  </si>
  <si>
    <t>相　　洋</t>
  </si>
  <si>
    <t>小田原城北工</t>
  </si>
  <si>
    <t>山　　北</t>
  </si>
  <si>
    <t>平塚工科</t>
  </si>
  <si>
    <t>平塚学園湘南</t>
  </si>
  <si>
    <t>平塚学園</t>
  </si>
  <si>
    <t>平塚農業</t>
  </si>
  <si>
    <t>二　　宮</t>
  </si>
  <si>
    <t>足　　柄</t>
  </si>
  <si>
    <t>西　　湘</t>
  </si>
  <si>
    <t>大　　磯</t>
  </si>
  <si>
    <t>小田原球場</t>
  </si>
  <si>
    <t>吉田島総合・大井・高浜</t>
  </si>
  <si>
    <t>平塚江南</t>
  </si>
  <si>
    <t>小 田 原</t>
  </si>
  <si>
    <t>西湘地区</t>
    <rPh sb="0" eb="1">
      <t>ニシ</t>
    </rPh>
    <rPh sb="1" eb="2">
      <t>ショウ</t>
    </rPh>
    <rPh sb="2" eb="3">
      <t>チ</t>
    </rPh>
    <rPh sb="3" eb="4">
      <t>ク</t>
    </rPh>
    <phoneticPr fontId="3"/>
  </si>
  <si>
    <t>北相地区</t>
    <rPh sb="0" eb="1">
      <t>キタ</t>
    </rPh>
    <rPh sb="1" eb="2">
      <t>ソウ</t>
    </rPh>
    <rPh sb="2" eb="3">
      <t>チ</t>
    </rPh>
    <rPh sb="3" eb="4">
      <t>ク</t>
    </rPh>
    <phoneticPr fontId="3"/>
  </si>
  <si>
    <t>西 湘 地 区</t>
    <rPh sb="0" eb="1">
      <t>セイ</t>
    </rPh>
    <rPh sb="2" eb="3">
      <t>ショウ</t>
    </rPh>
    <rPh sb="4" eb="5">
      <t>チ</t>
    </rPh>
    <rPh sb="6" eb="7">
      <t>ク</t>
    </rPh>
    <phoneticPr fontId="3"/>
  </si>
  <si>
    <t>試合</t>
    <rPh sb="0" eb="2">
      <t>シアイ</t>
    </rPh>
    <phoneticPr fontId="3"/>
  </si>
  <si>
    <t>川　崎　地　区</t>
    <rPh sb="0" eb="1">
      <t>カワ</t>
    </rPh>
    <rPh sb="2" eb="3">
      <t>ザキ</t>
    </rPh>
    <rPh sb="4" eb="5">
      <t>チ</t>
    </rPh>
    <rPh sb="6" eb="7">
      <t>ク</t>
    </rPh>
    <phoneticPr fontId="3"/>
  </si>
  <si>
    <t>－</t>
    <phoneticPr fontId="3"/>
  </si>
  <si>
    <t>川　崎 地 区</t>
    <rPh sb="0" eb="1">
      <t>カワ</t>
    </rPh>
    <rPh sb="2" eb="3">
      <t>ザキ</t>
    </rPh>
    <rPh sb="4" eb="5">
      <t>チ</t>
    </rPh>
    <rPh sb="6" eb="7">
      <t>ク</t>
    </rPh>
    <phoneticPr fontId="3"/>
  </si>
  <si>
    <t>北　相　地　区</t>
    <rPh sb="0" eb="1">
      <t>キタ</t>
    </rPh>
    <rPh sb="2" eb="3">
      <t>アイ</t>
    </rPh>
    <rPh sb="4" eb="5">
      <t>チ</t>
    </rPh>
    <rPh sb="6" eb="7">
      <t>ク</t>
    </rPh>
    <phoneticPr fontId="3"/>
  </si>
  <si>
    <t>湘　南 地 区</t>
    <rPh sb="0" eb="1">
      <t>ショウ</t>
    </rPh>
    <rPh sb="2" eb="3">
      <t>ミナミ</t>
    </rPh>
    <rPh sb="4" eb="5">
      <t>チ</t>
    </rPh>
    <rPh sb="6" eb="7">
      <t>ク</t>
    </rPh>
    <phoneticPr fontId="3"/>
  </si>
  <si>
    <t>横須賀 地 区</t>
    <rPh sb="0" eb="3">
      <t>ヨコスカ</t>
    </rPh>
    <rPh sb="4" eb="5">
      <t>チ</t>
    </rPh>
    <rPh sb="6" eb="7">
      <t>ク</t>
    </rPh>
    <phoneticPr fontId="3"/>
  </si>
  <si>
    <t>北　相 地 区</t>
    <rPh sb="0" eb="1">
      <t>キタ</t>
    </rPh>
    <rPh sb="2" eb="3">
      <t>ソウ</t>
    </rPh>
    <rPh sb="4" eb="5">
      <t>チ</t>
    </rPh>
    <rPh sb="6" eb="7">
      <t>ク</t>
    </rPh>
    <phoneticPr fontId="3"/>
  </si>
  <si>
    <t>西　湘 地 区</t>
    <rPh sb="0" eb="1">
      <t>セイ</t>
    </rPh>
    <rPh sb="2" eb="3">
      <t>ショウ</t>
    </rPh>
    <rPh sb="4" eb="5">
      <t>チ</t>
    </rPh>
    <rPh sb="6" eb="7">
      <t>ク</t>
    </rPh>
    <phoneticPr fontId="3"/>
  </si>
  <si>
    <t>横須賀　地　区</t>
    <rPh sb="0" eb="3">
      <t>ヨコスカ</t>
    </rPh>
    <rPh sb="4" eb="5">
      <t>チ</t>
    </rPh>
    <rPh sb="6" eb="7">
      <t>ク</t>
    </rPh>
    <phoneticPr fontId="3"/>
  </si>
  <si>
    <t xml:space="preserve"> 春季大会地区予選</t>
    <rPh sb="1" eb="3">
      <t>シュンキ</t>
    </rPh>
    <rPh sb="3" eb="5">
      <t>タイカイ</t>
    </rPh>
    <rPh sb="5" eb="7">
      <t>チク</t>
    </rPh>
    <rPh sb="7" eb="9">
      <t>ヨセン</t>
    </rPh>
    <phoneticPr fontId="5"/>
  </si>
  <si>
    <t>春季川崎地区予選対戦表</t>
    <rPh sb="0" eb="1">
      <t>ハル</t>
    </rPh>
    <rPh sb="1" eb="2">
      <t>シュンキ</t>
    </rPh>
    <rPh sb="2" eb="4">
      <t>カワサキ</t>
    </rPh>
    <rPh sb="4" eb="6">
      <t>チク</t>
    </rPh>
    <rPh sb="6" eb="8">
      <t>ヨセン</t>
    </rPh>
    <rPh sb="8" eb="11">
      <t>タイセンヒョウ</t>
    </rPh>
    <phoneticPr fontId="5"/>
  </si>
  <si>
    <t>春季湘南地区予選対戦表</t>
    <rPh sb="0" eb="1">
      <t>ハル</t>
    </rPh>
    <rPh sb="1" eb="2">
      <t>シュンキ</t>
    </rPh>
    <rPh sb="2" eb="4">
      <t>ショウナン</t>
    </rPh>
    <rPh sb="4" eb="6">
      <t>チク</t>
    </rPh>
    <rPh sb="6" eb="8">
      <t>ヨセン</t>
    </rPh>
    <rPh sb="8" eb="11">
      <t>タイセンヒョウ</t>
    </rPh>
    <phoneticPr fontId="5"/>
  </si>
  <si>
    <t>春季横須賀地区予選対戦表</t>
    <rPh sb="0" eb="1">
      <t>ハル</t>
    </rPh>
    <rPh sb="1" eb="2">
      <t>シュンキ</t>
    </rPh>
    <rPh sb="2" eb="5">
      <t>ヨコスカ</t>
    </rPh>
    <rPh sb="5" eb="7">
      <t>チク</t>
    </rPh>
    <rPh sb="7" eb="9">
      <t>ヨセン</t>
    </rPh>
    <rPh sb="9" eb="12">
      <t>タイセンヒョウ</t>
    </rPh>
    <phoneticPr fontId="5"/>
  </si>
  <si>
    <t>春季北相地区予選対戦表</t>
    <rPh sb="0" eb="1">
      <t>ハル</t>
    </rPh>
    <rPh sb="1" eb="2">
      <t>シュンキ</t>
    </rPh>
    <rPh sb="2" eb="4">
      <t>ホクソウ</t>
    </rPh>
    <rPh sb="4" eb="6">
      <t>チク</t>
    </rPh>
    <rPh sb="6" eb="8">
      <t>ヨセン</t>
    </rPh>
    <rPh sb="8" eb="11">
      <t>タイセンヒョウ</t>
    </rPh>
    <phoneticPr fontId="5"/>
  </si>
  <si>
    <t>春季西湘地区予選対戦表</t>
    <rPh sb="0" eb="1">
      <t>ハル</t>
    </rPh>
    <rPh sb="1" eb="2">
      <t>シュンキ</t>
    </rPh>
    <rPh sb="2" eb="4">
      <t>セイショウ</t>
    </rPh>
    <rPh sb="4" eb="6">
      <t>チク</t>
    </rPh>
    <rPh sb="6" eb="8">
      <t>ヨセン</t>
    </rPh>
    <rPh sb="8" eb="11">
      <t>タイセンヒョウ</t>
    </rPh>
    <phoneticPr fontId="5"/>
  </si>
  <si>
    <t>湘 南 台</t>
    <rPh sb="0" eb="1">
      <t>ショウ</t>
    </rPh>
    <rPh sb="2" eb="3">
      <t>ミナミ</t>
    </rPh>
    <rPh sb="4" eb="5">
      <t>ダイ</t>
    </rPh>
    <phoneticPr fontId="3"/>
  </si>
  <si>
    <t>寒　　川</t>
    <rPh sb="0" eb="1">
      <t>カン</t>
    </rPh>
    <rPh sb="3" eb="4">
      <t>カワ</t>
    </rPh>
    <phoneticPr fontId="3"/>
  </si>
  <si>
    <t>藤沢工科</t>
    <rPh sb="0" eb="2">
      <t>フジサワ</t>
    </rPh>
    <rPh sb="2" eb="4">
      <t>コウカ</t>
    </rPh>
    <phoneticPr fontId="3"/>
  </si>
  <si>
    <t>鎌倉学園</t>
    <rPh sb="0" eb="2">
      <t>カマクラ</t>
    </rPh>
    <rPh sb="2" eb="4">
      <t>ガクエン</t>
    </rPh>
    <phoneticPr fontId="3"/>
  </si>
  <si>
    <t>Ｂ</t>
    <phoneticPr fontId="5"/>
  </si>
  <si>
    <t>藤沢清流</t>
    <rPh sb="0" eb="2">
      <t>フジサワ</t>
    </rPh>
    <rPh sb="2" eb="4">
      <t>セイリュウ</t>
    </rPh>
    <phoneticPr fontId="3"/>
  </si>
  <si>
    <t>鎌　　倉</t>
    <rPh sb="0" eb="1">
      <t>カマ</t>
    </rPh>
    <rPh sb="3" eb="4">
      <t>クラ</t>
    </rPh>
    <phoneticPr fontId="3"/>
  </si>
  <si>
    <t>Ｃ</t>
    <phoneticPr fontId="5"/>
  </si>
  <si>
    <t>藤沢翔陵高</t>
    <rPh sb="0" eb="2">
      <t>フジサワ</t>
    </rPh>
    <rPh sb="2" eb="3">
      <t>ショウ</t>
    </rPh>
    <rPh sb="3" eb="4">
      <t>リョウ</t>
    </rPh>
    <rPh sb="4" eb="5">
      <t>コウ</t>
    </rPh>
    <phoneticPr fontId="3"/>
  </si>
  <si>
    <t>藤沢翔陵</t>
    <rPh sb="0" eb="2">
      <t>フジサワ</t>
    </rPh>
    <rPh sb="2" eb="3">
      <t>ショウ</t>
    </rPh>
    <rPh sb="3" eb="4">
      <t>リョウ</t>
    </rPh>
    <phoneticPr fontId="3"/>
  </si>
  <si>
    <t>慶應藤沢</t>
    <rPh sb="0" eb="2">
      <t>ケイオウ</t>
    </rPh>
    <rPh sb="2" eb="4">
      <t>フジサワ</t>
    </rPh>
    <phoneticPr fontId="3"/>
  </si>
  <si>
    <t>茅 ケ 崎</t>
    <rPh sb="0" eb="1">
      <t>チガヤ</t>
    </rPh>
    <rPh sb="4" eb="5">
      <t>サキ</t>
    </rPh>
    <phoneticPr fontId="3"/>
  </si>
  <si>
    <t>湘　　南</t>
    <rPh sb="0" eb="1">
      <t>ショウ</t>
    </rPh>
    <rPh sb="3" eb="4">
      <t>ミナミ</t>
    </rPh>
    <phoneticPr fontId="3"/>
  </si>
  <si>
    <t>日大藤沢</t>
    <rPh sb="0" eb="2">
      <t>ニチダイ</t>
    </rPh>
    <rPh sb="2" eb="4">
      <t>フジサワ</t>
    </rPh>
    <phoneticPr fontId="3"/>
  </si>
  <si>
    <t>深　　沢</t>
    <rPh sb="0" eb="1">
      <t>フカ</t>
    </rPh>
    <rPh sb="3" eb="4">
      <t>サワ</t>
    </rPh>
    <phoneticPr fontId="3"/>
  </si>
  <si>
    <t>茅ケ崎西浜</t>
    <rPh sb="0" eb="3">
      <t>チガサキ</t>
    </rPh>
    <rPh sb="3" eb="5">
      <t>ニシハマ</t>
    </rPh>
    <phoneticPr fontId="3"/>
  </si>
  <si>
    <t>Ｆ</t>
    <phoneticPr fontId="5"/>
  </si>
  <si>
    <t>湘南学園</t>
    <rPh sb="0" eb="2">
      <t>ショウナン</t>
    </rPh>
    <rPh sb="2" eb="4">
      <t>ガクエン</t>
    </rPh>
    <phoneticPr fontId="3"/>
  </si>
  <si>
    <t>慶應義塾</t>
    <rPh sb="0" eb="2">
      <t>ケイオウ</t>
    </rPh>
    <rPh sb="2" eb="4">
      <t>ギジュク</t>
    </rPh>
    <phoneticPr fontId="3"/>
  </si>
  <si>
    <t>柏　　陽</t>
    <rPh sb="0" eb="1">
      <t>カシワ</t>
    </rPh>
    <rPh sb="3" eb="4">
      <t>ヨウ</t>
    </rPh>
    <phoneticPr fontId="3"/>
  </si>
  <si>
    <t>金沢総合</t>
    <rPh sb="0" eb="2">
      <t>カナザワ</t>
    </rPh>
    <rPh sb="2" eb="4">
      <t>ソウゴウ</t>
    </rPh>
    <phoneticPr fontId="3"/>
  </si>
  <si>
    <t>桜　　丘</t>
    <rPh sb="0" eb="1">
      <t>サクラ</t>
    </rPh>
    <rPh sb="3" eb="4">
      <t>オカ</t>
    </rPh>
    <phoneticPr fontId="3"/>
  </si>
  <si>
    <t>金　　井</t>
    <rPh sb="0" eb="1">
      <t>キン</t>
    </rPh>
    <rPh sb="3" eb="4">
      <t>イ</t>
    </rPh>
    <phoneticPr fontId="3"/>
  </si>
  <si>
    <t>川　　和</t>
    <rPh sb="0" eb="1">
      <t>カワ</t>
    </rPh>
    <rPh sb="3" eb="4">
      <t>ワ</t>
    </rPh>
    <phoneticPr fontId="3"/>
  </si>
  <si>
    <t>山手学院</t>
    <rPh sb="0" eb="2">
      <t>ヤマテ</t>
    </rPh>
    <rPh sb="2" eb="4">
      <t>ガクイン</t>
    </rPh>
    <phoneticPr fontId="3"/>
  </si>
  <si>
    <t>瀬 谷 西</t>
    <rPh sb="0" eb="1">
      <t>セ</t>
    </rPh>
    <rPh sb="2" eb="3">
      <t>タニ</t>
    </rPh>
    <rPh sb="4" eb="5">
      <t>ニシ</t>
    </rPh>
    <phoneticPr fontId="3"/>
  </si>
  <si>
    <t>橘 学 苑</t>
    <rPh sb="0" eb="1">
      <t>タチバナ</t>
    </rPh>
    <rPh sb="2" eb="3">
      <t>ガク</t>
    </rPh>
    <rPh sb="4" eb="5">
      <t>エン</t>
    </rPh>
    <phoneticPr fontId="3"/>
  </si>
  <si>
    <t>関東六浦</t>
    <rPh sb="0" eb="2">
      <t>カントウ</t>
    </rPh>
    <rPh sb="2" eb="4">
      <t>ムツウラ</t>
    </rPh>
    <phoneticPr fontId="3"/>
  </si>
  <si>
    <t>松　　陽</t>
    <rPh sb="0" eb="1">
      <t>マツ</t>
    </rPh>
    <rPh sb="3" eb="4">
      <t>ヨウ</t>
    </rPh>
    <phoneticPr fontId="3"/>
  </si>
  <si>
    <t>神奈川工</t>
    <rPh sb="0" eb="3">
      <t>カナガワ</t>
    </rPh>
    <rPh sb="3" eb="4">
      <t>コウ</t>
    </rPh>
    <phoneticPr fontId="3"/>
  </si>
  <si>
    <t>市 ヶ 尾</t>
    <rPh sb="0" eb="1">
      <t>シ</t>
    </rPh>
    <rPh sb="4" eb="5">
      <t>オ</t>
    </rPh>
    <phoneticPr fontId="3"/>
  </si>
  <si>
    <t>県 商 工</t>
    <rPh sb="0" eb="1">
      <t>ケン</t>
    </rPh>
    <rPh sb="2" eb="3">
      <t>ショウ</t>
    </rPh>
    <rPh sb="4" eb="5">
      <t>コウ</t>
    </rPh>
    <phoneticPr fontId="3"/>
  </si>
  <si>
    <t>岸　　根</t>
    <rPh sb="0" eb="1">
      <t>キシ</t>
    </rPh>
    <rPh sb="3" eb="4">
      <t>ネ</t>
    </rPh>
    <phoneticPr fontId="3"/>
  </si>
  <si>
    <t>横浜商大</t>
    <rPh sb="0" eb="2">
      <t>ヨコハマ</t>
    </rPh>
    <rPh sb="2" eb="4">
      <t>ショウダイ</t>
    </rPh>
    <phoneticPr fontId="3"/>
  </si>
  <si>
    <t>鶴　　見</t>
    <rPh sb="0" eb="1">
      <t>ツル</t>
    </rPh>
    <rPh sb="3" eb="4">
      <t>ミ</t>
    </rPh>
    <phoneticPr fontId="3"/>
  </si>
  <si>
    <t>関東学院</t>
    <rPh sb="0" eb="2">
      <t>カントウ</t>
    </rPh>
    <rPh sb="2" eb="4">
      <t>ガクイン</t>
    </rPh>
    <phoneticPr fontId="3"/>
  </si>
  <si>
    <t>金　　沢</t>
    <rPh sb="0" eb="1">
      <t>キン</t>
    </rPh>
    <rPh sb="3" eb="4">
      <t>サワ</t>
    </rPh>
    <phoneticPr fontId="3"/>
  </si>
  <si>
    <t>戸　　塚</t>
    <rPh sb="0" eb="1">
      <t>ト</t>
    </rPh>
    <rPh sb="3" eb="4">
      <t>ツカ</t>
    </rPh>
    <phoneticPr fontId="3"/>
  </si>
  <si>
    <t>横浜学園</t>
    <rPh sb="0" eb="2">
      <t>ヨコハマ</t>
    </rPh>
    <rPh sb="2" eb="4">
      <t>ガクエン</t>
    </rPh>
    <phoneticPr fontId="3"/>
  </si>
  <si>
    <t>保土ヶ谷</t>
    <rPh sb="0" eb="4">
      <t>ホドガヤ</t>
    </rPh>
    <phoneticPr fontId="3"/>
  </si>
  <si>
    <t>霧 が 丘</t>
    <rPh sb="0" eb="1">
      <t>キリ</t>
    </rPh>
    <rPh sb="4" eb="5">
      <t>オカ</t>
    </rPh>
    <phoneticPr fontId="3"/>
  </si>
  <si>
    <t>瀬　　谷</t>
    <rPh sb="0" eb="1">
      <t>セ</t>
    </rPh>
    <rPh sb="3" eb="4">
      <t>タニ</t>
    </rPh>
    <phoneticPr fontId="3"/>
  </si>
  <si>
    <t>浅　　野</t>
    <rPh sb="0" eb="1">
      <t>アサ</t>
    </rPh>
    <rPh sb="3" eb="4">
      <t>ノ</t>
    </rPh>
    <phoneticPr fontId="3"/>
  </si>
  <si>
    <t>横浜隼人</t>
    <rPh sb="0" eb="2">
      <t>ヨコハマ</t>
    </rPh>
    <rPh sb="2" eb="4">
      <t>ハヤト</t>
    </rPh>
    <phoneticPr fontId="3"/>
  </si>
  <si>
    <t>舞　　岡</t>
    <rPh sb="0" eb="1">
      <t>マイ</t>
    </rPh>
    <rPh sb="3" eb="4">
      <t>オカ</t>
    </rPh>
    <phoneticPr fontId="3"/>
  </si>
  <si>
    <t>旭</t>
    <rPh sb="0" eb="1">
      <t>アサヒ</t>
    </rPh>
    <phoneticPr fontId="3"/>
  </si>
  <si>
    <t>日　　大</t>
    <rPh sb="0" eb="1">
      <t>ニチ</t>
    </rPh>
    <rPh sb="3" eb="4">
      <t>ダイ</t>
    </rPh>
    <phoneticPr fontId="3"/>
  </si>
  <si>
    <t>元 石 川</t>
    <rPh sb="0" eb="1">
      <t>モト</t>
    </rPh>
    <rPh sb="2" eb="3">
      <t>イシ</t>
    </rPh>
    <rPh sb="4" eb="5">
      <t>カワ</t>
    </rPh>
    <phoneticPr fontId="3"/>
  </si>
  <si>
    <t>荏　　田</t>
    <rPh sb="0" eb="1">
      <t>ジン</t>
    </rPh>
    <rPh sb="3" eb="4">
      <t>タ</t>
    </rPh>
    <phoneticPr fontId="3"/>
  </si>
  <si>
    <t>南</t>
    <rPh sb="0" eb="1">
      <t>ミナミ</t>
    </rPh>
    <phoneticPr fontId="3"/>
  </si>
  <si>
    <t>東</t>
    <rPh sb="0" eb="1">
      <t>ヒガシ</t>
    </rPh>
    <phoneticPr fontId="3"/>
  </si>
  <si>
    <t>横浜平沼</t>
    <rPh sb="0" eb="2">
      <t>ヨコハマ</t>
    </rPh>
    <rPh sb="2" eb="4">
      <t>ヒラヌマ</t>
    </rPh>
    <phoneticPr fontId="3"/>
  </si>
  <si>
    <t>横 浜 栄</t>
    <rPh sb="0" eb="1">
      <t>ヨコ</t>
    </rPh>
    <rPh sb="2" eb="3">
      <t>ハマ</t>
    </rPh>
    <rPh sb="4" eb="5">
      <t>サカエ</t>
    </rPh>
    <phoneticPr fontId="3"/>
  </si>
  <si>
    <t>横浜立野</t>
    <rPh sb="0" eb="2">
      <t>ヨコハマ</t>
    </rPh>
    <rPh sb="2" eb="4">
      <t>タテノ</t>
    </rPh>
    <phoneticPr fontId="3"/>
  </si>
  <si>
    <t>上 矢 部</t>
    <rPh sb="0" eb="1">
      <t>ウエ</t>
    </rPh>
    <rPh sb="2" eb="3">
      <t>ヤ</t>
    </rPh>
    <rPh sb="4" eb="5">
      <t>ブ</t>
    </rPh>
    <phoneticPr fontId="3"/>
  </si>
  <si>
    <t>Ａ</t>
    <phoneticPr fontId="5"/>
  </si>
  <si>
    <t>Ｂ</t>
    <phoneticPr fontId="5"/>
  </si>
  <si>
    <t>Ｃ</t>
    <phoneticPr fontId="5"/>
  </si>
  <si>
    <t>Ｄ</t>
    <phoneticPr fontId="5"/>
  </si>
  <si>
    <t>横須賀</t>
    <rPh sb="0" eb="3">
      <t>ヨコスカ</t>
    </rPh>
    <phoneticPr fontId="3"/>
  </si>
  <si>
    <t>２―３</t>
    <phoneticPr fontId="3"/>
  </si>
  <si>
    <t>Ｃ・Ｄブロック</t>
    <phoneticPr fontId="3"/>
  </si>
  <si>
    <t>横須賀スタジアム</t>
    <rPh sb="0" eb="3">
      <t>ヨコスカ</t>
    </rPh>
    <phoneticPr fontId="3"/>
  </si>
  <si>
    <t>Ｇ</t>
    <phoneticPr fontId="5"/>
  </si>
  <si>
    <t>Ｈ</t>
    <phoneticPr fontId="5"/>
  </si>
  <si>
    <t>Ⅰ</t>
    <phoneticPr fontId="5"/>
  </si>
  <si>
    <t>Ｊ</t>
    <phoneticPr fontId="5"/>
  </si>
  <si>
    <t>－</t>
    <phoneticPr fontId="3"/>
  </si>
  <si>
    <t>Ａ</t>
    <phoneticPr fontId="5"/>
  </si>
  <si>
    <t>Ｂ</t>
    <phoneticPr fontId="5"/>
  </si>
  <si>
    <t>Ｃ</t>
    <phoneticPr fontId="5"/>
  </si>
  <si>
    <t>Ｄ</t>
    <phoneticPr fontId="5"/>
  </si>
  <si>
    <t>Ｅ</t>
    <phoneticPr fontId="5"/>
  </si>
  <si>
    <t>平成２８年度春季県大会　地区予選</t>
    <rPh sb="0" eb="2">
      <t>ヘイセイ</t>
    </rPh>
    <rPh sb="4" eb="6">
      <t>ネンド</t>
    </rPh>
    <rPh sb="6" eb="7">
      <t>ハル</t>
    </rPh>
    <rPh sb="7" eb="8">
      <t>キ</t>
    </rPh>
    <rPh sb="8" eb="9">
      <t>ケン</t>
    </rPh>
    <rPh sb="9" eb="11">
      <t>タイカイ</t>
    </rPh>
    <rPh sb="12" eb="14">
      <t>チク</t>
    </rPh>
    <rPh sb="14" eb="16">
      <t>ヨセン</t>
    </rPh>
    <phoneticPr fontId="3"/>
  </si>
  <si>
    <t>平成２８年度春季県大会　地区予選</t>
    <rPh sb="0" eb="2">
      <t>ヘイセイ</t>
    </rPh>
    <rPh sb="4" eb="6">
      <t>ネンド</t>
    </rPh>
    <rPh sb="6" eb="8">
      <t>シュンキ</t>
    </rPh>
    <rPh sb="8" eb="9">
      <t>ケン</t>
    </rPh>
    <rPh sb="9" eb="11">
      <t>タイカイ</t>
    </rPh>
    <rPh sb="12" eb="14">
      <t>チク</t>
    </rPh>
    <rPh sb="14" eb="16">
      <t>ヨセン</t>
    </rPh>
    <phoneticPr fontId="3"/>
  </si>
  <si>
    <t>第　１　試　合</t>
    <rPh sb="0" eb="1">
      <t>ダイ</t>
    </rPh>
    <rPh sb="4" eb="5">
      <t>シ</t>
    </rPh>
    <rPh sb="6" eb="7">
      <t>ゴウ</t>
    </rPh>
    <phoneticPr fontId="3"/>
  </si>
  <si>
    <t>第　２　試　合</t>
    <rPh sb="0" eb="1">
      <t>ダイ</t>
    </rPh>
    <rPh sb="4" eb="5">
      <t>シ</t>
    </rPh>
    <rPh sb="6" eb="7">
      <t>ゴウ</t>
    </rPh>
    <phoneticPr fontId="3"/>
  </si>
  <si>
    <t>県大会抽選会　４月７日（木）　　　１５時</t>
    <rPh sb="0" eb="1">
      <t>ケン</t>
    </rPh>
    <rPh sb="1" eb="3">
      <t>タイカイ</t>
    </rPh>
    <rPh sb="3" eb="6">
      <t>チュウセンカイ</t>
    </rPh>
    <rPh sb="8" eb="9">
      <t>ガツ</t>
    </rPh>
    <rPh sb="10" eb="11">
      <t>ニチ</t>
    </rPh>
    <rPh sb="12" eb="13">
      <t>モク</t>
    </rPh>
    <rPh sb="19" eb="20">
      <t>ジ</t>
    </rPh>
    <phoneticPr fontId="5"/>
  </si>
  <si>
    <t>３月２６日（土）の試合結果</t>
    <rPh sb="1" eb="2">
      <t>ガツ</t>
    </rPh>
    <rPh sb="4" eb="5">
      <t>ニチ</t>
    </rPh>
    <rPh sb="6" eb="7">
      <t>ツチ</t>
    </rPh>
    <rPh sb="9" eb="11">
      <t>シアイ</t>
    </rPh>
    <rPh sb="11" eb="13">
      <t>ケッカ</t>
    </rPh>
    <phoneticPr fontId="3"/>
  </si>
  <si>
    <t>３月２７日（日）の試合結果</t>
    <rPh sb="1" eb="2">
      <t>ガツ</t>
    </rPh>
    <rPh sb="4" eb="5">
      <t>ニチ</t>
    </rPh>
    <rPh sb="6" eb="7">
      <t>ニチ</t>
    </rPh>
    <rPh sb="9" eb="11">
      <t>シアイ</t>
    </rPh>
    <rPh sb="11" eb="13">
      <t>ケッカ</t>
    </rPh>
    <phoneticPr fontId="3"/>
  </si>
  <si>
    <t>３月２８日（月）の試合結果</t>
    <rPh sb="1" eb="2">
      <t>ガツ</t>
    </rPh>
    <rPh sb="4" eb="5">
      <t>ニチ</t>
    </rPh>
    <rPh sb="6" eb="7">
      <t>ガツ</t>
    </rPh>
    <rPh sb="9" eb="11">
      <t>シアイ</t>
    </rPh>
    <rPh sb="11" eb="13">
      <t>ケッカ</t>
    </rPh>
    <phoneticPr fontId="3"/>
  </si>
  <si>
    <t>８月２９日（火）の試合結果</t>
    <rPh sb="1" eb="2">
      <t>ガツ</t>
    </rPh>
    <rPh sb="4" eb="5">
      <t>ニチ</t>
    </rPh>
    <rPh sb="6" eb="7">
      <t>カ</t>
    </rPh>
    <rPh sb="9" eb="11">
      <t>シアイ</t>
    </rPh>
    <rPh sb="11" eb="13">
      <t>ケッカ</t>
    </rPh>
    <phoneticPr fontId="3"/>
  </si>
  <si>
    <t>逗子開成</t>
    <rPh sb="0" eb="2">
      <t>ズシ</t>
    </rPh>
    <rPh sb="2" eb="4">
      <t>カイセイ</t>
    </rPh>
    <phoneticPr fontId="3"/>
  </si>
  <si>
    <t>８月３０日（火）の試合結果</t>
    <rPh sb="1" eb="2">
      <t>ガツ</t>
    </rPh>
    <rPh sb="4" eb="5">
      <t>ニチ</t>
    </rPh>
    <rPh sb="6" eb="7">
      <t>カ</t>
    </rPh>
    <rPh sb="9" eb="11">
      <t>シアイ</t>
    </rPh>
    <rPh sb="11" eb="13">
      <t>ケッカ</t>
    </rPh>
    <phoneticPr fontId="3"/>
  </si>
  <si>
    <t>春季横浜地区予選対戦表</t>
    <rPh sb="0" eb="1">
      <t>ハル</t>
    </rPh>
    <rPh sb="1" eb="2">
      <t>シュンキ</t>
    </rPh>
    <rPh sb="2" eb="4">
      <t>ヨコハマ</t>
    </rPh>
    <rPh sb="4" eb="6">
      <t>チク</t>
    </rPh>
    <rPh sb="6" eb="8">
      <t>ヨセン</t>
    </rPh>
    <rPh sb="8" eb="11">
      <t>タイセンヒョウ</t>
    </rPh>
    <phoneticPr fontId="5"/>
  </si>
  <si>
    <t>Ａ</t>
    <phoneticPr fontId="5"/>
  </si>
  <si>
    <t>横浜桜陽高</t>
    <rPh sb="0" eb="2">
      <t>ヨコハマ</t>
    </rPh>
    <rPh sb="2" eb="4">
      <t>オウヨウ</t>
    </rPh>
    <rPh sb="4" eb="5">
      <t>ケイタカ</t>
    </rPh>
    <phoneticPr fontId="3"/>
  </si>
  <si>
    <t>横浜桜陽</t>
    <rPh sb="0" eb="2">
      <t>ヨコハマ</t>
    </rPh>
    <rPh sb="2" eb="4">
      <t>オウヨウ</t>
    </rPh>
    <phoneticPr fontId="3"/>
  </si>
  <si>
    <t>－</t>
    <phoneticPr fontId="5"/>
  </si>
  <si>
    <t>城　　郷</t>
    <rPh sb="0" eb="1">
      <t>シロ</t>
    </rPh>
    <rPh sb="3" eb="4">
      <t>ゴウ</t>
    </rPh>
    <phoneticPr fontId="3"/>
  </si>
  <si>
    <t>Ｂ</t>
    <phoneticPr fontId="5"/>
  </si>
  <si>
    <t>－</t>
    <phoneticPr fontId="5"/>
  </si>
  <si>
    <t>Ｃ</t>
    <phoneticPr fontId="5"/>
  </si>
  <si>
    <t>Ｄ</t>
    <phoneticPr fontId="5"/>
  </si>
  <si>
    <t>田奈・釜利谷・永谷</t>
    <rPh sb="0" eb="2">
      <t>タナ</t>
    </rPh>
    <rPh sb="3" eb="6">
      <t>カマリヤ</t>
    </rPh>
    <rPh sb="7" eb="9">
      <t>ナガヤ</t>
    </rPh>
    <phoneticPr fontId="3"/>
  </si>
  <si>
    <t>Ｅ</t>
    <phoneticPr fontId="5"/>
  </si>
  <si>
    <t>新　　羽</t>
    <rPh sb="0" eb="1">
      <t>シン</t>
    </rPh>
    <rPh sb="3" eb="4">
      <t>ハネ</t>
    </rPh>
    <phoneticPr fontId="3"/>
  </si>
  <si>
    <t>氷 取 沢</t>
    <rPh sb="0" eb="1">
      <t>コオリ</t>
    </rPh>
    <rPh sb="2" eb="3">
      <t>トリ</t>
    </rPh>
    <rPh sb="4" eb="5">
      <t>サワ</t>
    </rPh>
    <phoneticPr fontId="3"/>
  </si>
  <si>
    <t>横浜翠陵</t>
    <rPh sb="0" eb="2">
      <t>ヨコハマ</t>
    </rPh>
    <rPh sb="2" eb="4">
      <t>スイリョウ</t>
    </rPh>
    <phoneticPr fontId="3"/>
  </si>
  <si>
    <t>Ｆ</t>
    <phoneticPr fontId="5"/>
  </si>
  <si>
    <t>Ｇ</t>
    <phoneticPr fontId="5"/>
  </si>
  <si>
    <t>Ｈ</t>
    <phoneticPr fontId="5"/>
  </si>
  <si>
    <t>－</t>
    <phoneticPr fontId="5"/>
  </si>
  <si>
    <t>Ｉ</t>
    <phoneticPr fontId="5"/>
  </si>
  <si>
    <t>横浜翠嵐</t>
    <rPh sb="0" eb="2">
      <t>ヨコハマ</t>
    </rPh>
    <rPh sb="2" eb="4">
      <t>スイラン</t>
    </rPh>
    <phoneticPr fontId="3"/>
  </si>
  <si>
    <t>Ｊ</t>
    <phoneticPr fontId="5"/>
  </si>
  <si>
    <t>Ｋ</t>
    <phoneticPr fontId="5"/>
  </si>
  <si>
    <t>Ｌ</t>
    <phoneticPr fontId="5"/>
  </si>
  <si>
    <t>横浜隼人高</t>
    <rPh sb="0" eb="2">
      <t>ヨコハマ</t>
    </rPh>
    <rPh sb="2" eb="4">
      <t>ハヤト</t>
    </rPh>
    <rPh sb="4" eb="5">
      <t>ケイタカ</t>
    </rPh>
    <phoneticPr fontId="3"/>
  </si>
  <si>
    <t>Ｍ</t>
    <phoneticPr fontId="5"/>
  </si>
  <si>
    <t>武　　相</t>
    <rPh sb="0" eb="1">
      <t>タケシ</t>
    </rPh>
    <rPh sb="3" eb="4">
      <t>アイ</t>
    </rPh>
    <phoneticPr fontId="3"/>
  </si>
  <si>
    <t>神奈川大附</t>
    <rPh sb="0" eb="4">
      <t>カナガワダイ</t>
    </rPh>
    <rPh sb="4" eb="5">
      <t>フ</t>
    </rPh>
    <phoneticPr fontId="3"/>
  </si>
  <si>
    <t>Ｎ</t>
    <phoneticPr fontId="5"/>
  </si>
  <si>
    <t>横浜創学館</t>
    <rPh sb="0" eb="5">
      <t>ヨコハマソウガクカン</t>
    </rPh>
    <phoneticPr fontId="3"/>
  </si>
  <si>
    <t>横浜南陵</t>
    <rPh sb="0" eb="2">
      <t>ヨコハマ</t>
    </rPh>
    <rPh sb="2" eb="4">
      <t>ナンリョウ</t>
    </rPh>
    <phoneticPr fontId="3"/>
  </si>
  <si>
    <t>Ｏ</t>
    <phoneticPr fontId="5"/>
  </si>
  <si>
    <t>日大高</t>
    <rPh sb="0" eb="2">
      <t>ニチダイ</t>
    </rPh>
    <rPh sb="2" eb="3">
      <t>ケイタカ</t>
    </rPh>
    <phoneticPr fontId="3"/>
  </si>
  <si>
    <t>－</t>
    <phoneticPr fontId="5"/>
  </si>
  <si>
    <t>Ｐ</t>
    <phoneticPr fontId="5"/>
  </si>
  <si>
    <t>横浜清陵高</t>
    <rPh sb="0" eb="2">
      <t>ヨコハマ</t>
    </rPh>
    <rPh sb="2" eb="4">
      <t>セイリョウ</t>
    </rPh>
    <rPh sb="4" eb="5">
      <t>コウ</t>
    </rPh>
    <phoneticPr fontId="3"/>
  </si>
  <si>
    <t>横浜清陵</t>
    <rPh sb="0" eb="2">
      <t>ヨコハマ</t>
    </rPh>
    <rPh sb="2" eb="4">
      <t>セイリョウ</t>
    </rPh>
    <phoneticPr fontId="3"/>
  </si>
  <si>
    <t>鶴見大附</t>
    <rPh sb="0" eb="3">
      <t>ツルミダイ</t>
    </rPh>
    <rPh sb="3" eb="4">
      <t>フ</t>
    </rPh>
    <phoneticPr fontId="3"/>
  </si>
  <si>
    <t>Ｑ</t>
    <phoneticPr fontId="5"/>
  </si>
  <si>
    <t>神奈川工高</t>
    <rPh sb="0" eb="3">
      <t>カナガワ</t>
    </rPh>
    <rPh sb="3" eb="4">
      <t>コウ</t>
    </rPh>
    <rPh sb="4" eb="5">
      <t>ケイタカ</t>
    </rPh>
    <phoneticPr fontId="3"/>
  </si>
  <si>
    <t>港　　北</t>
    <rPh sb="0" eb="1">
      <t>ミナト</t>
    </rPh>
    <rPh sb="3" eb="4">
      <t>キタ</t>
    </rPh>
    <phoneticPr fontId="3"/>
  </si>
  <si>
    <t>光　　陵</t>
    <rPh sb="0" eb="1">
      <t>ヒカリ</t>
    </rPh>
    <rPh sb="3" eb="4">
      <t>ミササギ</t>
    </rPh>
    <phoneticPr fontId="3"/>
  </si>
  <si>
    <t>25日(土)</t>
    <rPh sb="2" eb="3">
      <t>ニチ</t>
    </rPh>
    <rPh sb="4" eb="5">
      <t>ツチ</t>
    </rPh>
    <phoneticPr fontId="3"/>
  </si>
  <si>
    <t>26日(日)</t>
    <rPh sb="2" eb="3">
      <t>ニチ</t>
    </rPh>
    <rPh sb="4" eb="5">
      <t>ニチ</t>
    </rPh>
    <phoneticPr fontId="3"/>
  </si>
  <si>
    <t>27日(月)</t>
    <rPh sb="2" eb="3">
      <t>ニチ</t>
    </rPh>
    <rPh sb="4" eb="5">
      <t>ツキ</t>
    </rPh>
    <phoneticPr fontId="3"/>
  </si>
  <si>
    <t>28日(火)</t>
    <rPh sb="2" eb="3">
      <t>ニチ</t>
    </rPh>
    <rPh sb="4" eb="5">
      <t>カ</t>
    </rPh>
    <phoneticPr fontId="3"/>
  </si>
  <si>
    <t>30日(木)</t>
    <rPh sb="2" eb="3">
      <t>ニチ</t>
    </rPh>
    <rPh sb="4" eb="5">
      <t>モク</t>
    </rPh>
    <phoneticPr fontId="3"/>
  </si>
  <si>
    <t>29日(水)</t>
    <rPh sb="2" eb="3">
      <t>ニチ</t>
    </rPh>
    <rPh sb="4" eb="5">
      <t>スイ</t>
    </rPh>
    <phoneticPr fontId="3"/>
  </si>
  <si>
    <t>茅ケ崎北陵高</t>
    <rPh sb="0" eb="3">
      <t>チガサキ</t>
    </rPh>
    <rPh sb="3" eb="5">
      <t>ホクリョウ</t>
    </rPh>
    <rPh sb="5" eb="6">
      <t>コウ</t>
    </rPh>
    <phoneticPr fontId="3"/>
  </si>
  <si>
    <t>茅ケ崎北陵</t>
    <rPh sb="0" eb="3">
      <t>チガサキ</t>
    </rPh>
    <rPh sb="3" eb="5">
      <t>ホクリョウ</t>
    </rPh>
    <phoneticPr fontId="3"/>
  </si>
  <si>
    <t>藤嶺藤沢高</t>
    <rPh sb="0" eb="1">
      <t>トウ</t>
    </rPh>
    <rPh sb="1" eb="2">
      <t>レイ</t>
    </rPh>
    <rPh sb="2" eb="4">
      <t>フジサワ</t>
    </rPh>
    <rPh sb="4" eb="5">
      <t>コウ</t>
    </rPh>
    <phoneticPr fontId="3"/>
  </si>
  <si>
    <t>藤嶺藤沢</t>
    <rPh sb="0" eb="1">
      <t>トウ</t>
    </rPh>
    <rPh sb="1" eb="2">
      <t>レイ</t>
    </rPh>
    <rPh sb="2" eb="4">
      <t>フジサワ</t>
    </rPh>
    <phoneticPr fontId="3"/>
  </si>
  <si>
    <t>湘南台高</t>
    <rPh sb="0" eb="2">
      <t>ショウナン</t>
    </rPh>
    <rPh sb="2" eb="3">
      <t>ダイ</t>
    </rPh>
    <rPh sb="3" eb="4">
      <t>コウ</t>
    </rPh>
    <phoneticPr fontId="3"/>
  </si>
  <si>
    <t>大　　船</t>
    <rPh sb="0" eb="1">
      <t>ダイ</t>
    </rPh>
    <rPh sb="3" eb="4">
      <t>フネ</t>
    </rPh>
    <phoneticPr fontId="3"/>
  </si>
  <si>
    <t>鶴　　嶺</t>
    <rPh sb="0" eb="1">
      <t>ツル</t>
    </rPh>
    <rPh sb="3" eb="4">
      <t>レイ</t>
    </rPh>
    <phoneticPr fontId="3"/>
  </si>
  <si>
    <t>予備日</t>
    <rPh sb="0" eb="3">
      <t>ヨビビ</t>
    </rPh>
    <phoneticPr fontId="3"/>
  </si>
  <si>
    <t>小田原球場</t>
    <rPh sb="0" eb="3">
      <t>オダワラ</t>
    </rPh>
    <rPh sb="3" eb="5">
      <t>キュウジョウ</t>
    </rPh>
    <phoneticPr fontId="3"/>
  </si>
  <si>
    <t>大　　磯</t>
    <rPh sb="0" eb="1">
      <t>ダイ</t>
    </rPh>
    <rPh sb="3" eb="4">
      <t>イソ</t>
    </rPh>
    <phoneticPr fontId="3"/>
  </si>
  <si>
    <t>相洋穴部球場</t>
    <rPh sb="0" eb="2">
      <t>ソウヨウ</t>
    </rPh>
    <rPh sb="2" eb="4">
      <t>アナベ</t>
    </rPh>
    <rPh sb="4" eb="6">
      <t>キュウジョウ</t>
    </rPh>
    <phoneticPr fontId="3"/>
  </si>
  <si>
    <t>相　　洋</t>
    <rPh sb="0" eb="1">
      <t>アイ</t>
    </rPh>
    <rPh sb="3" eb="4">
      <t>ヨウ</t>
    </rPh>
    <phoneticPr fontId="3"/>
  </si>
  <si>
    <t>平塚工科</t>
    <rPh sb="0" eb="2">
      <t>ヒラツカ</t>
    </rPh>
    <rPh sb="2" eb="4">
      <t>コウカ</t>
    </rPh>
    <phoneticPr fontId="3"/>
  </si>
  <si>
    <t>旭　　丘</t>
    <rPh sb="0" eb="1">
      <t>アサヒ</t>
    </rPh>
    <rPh sb="3" eb="4">
      <t>オカ</t>
    </rPh>
    <phoneticPr fontId="3"/>
  </si>
  <si>
    <t>立花学園</t>
    <rPh sb="0" eb="2">
      <t>タチバナ</t>
    </rPh>
    <rPh sb="2" eb="4">
      <t>ガクエン</t>
    </rPh>
    <phoneticPr fontId="3"/>
  </si>
  <si>
    <t>足　　柄</t>
    <rPh sb="0" eb="1">
      <t>アシ</t>
    </rPh>
    <rPh sb="3" eb="4">
      <t>エ</t>
    </rPh>
    <phoneticPr fontId="3"/>
  </si>
  <si>
    <t>西　　湘</t>
    <rPh sb="0" eb="1">
      <t>ニシ</t>
    </rPh>
    <rPh sb="3" eb="4">
      <t>ショウ</t>
    </rPh>
    <phoneticPr fontId="3"/>
  </si>
  <si>
    <t>平塚江南</t>
    <rPh sb="0" eb="2">
      <t>ヒラツカ</t>
    </rPh>
    <rPh sb="2" eb="4">
      <t>コウナン</t>
    </rPh>
    <phoneticPr fontId="3"/>
  </si>
  <si>
    <t>平塚学園</t>
    <rPh sb="0" eb="2">
      <t>ヒラツカ</t>
    </rPh>
    <rPh sb="2" eb="4">
      <t>ガクエン</t>
    </rPh>
    <phoneticPr fontId="3"/>
  </si>
  <si>
    <t>山　　北</t>
    <rPh sb="0" eb="1">
      <t>ヤマ</t>
    </rPh>
    <rPh sb="3" eb="4">
      <t>キタ</t>
    </rPh>
    <phoneticPr fontId="3"/>
  </si>
  <si>
    <t>Ｄブロック</t>
    <phoneticPr fontId="3"/>
  </si>
  <si>
    <t>Ｅブロック</t>
    <phoneticPr fontId="3"/>
  </si>
  <si>
    <t>１―２</t>
    <phoneticPr fontId="3"/>
  </si>
  <si>
    <t>１―３</t>
    <phoneticPr fontId="3"/>
  </si>
  <si>
    <t>大和高</t>
    <rPh sb="0" eb="2">
      <t>ヤマト</t>
    </rPh>
    <rPh sb="2" eb="3">
      <t>コウ</t>
    </rPh>
    <phoneticPr fontId="3"/>
  </si>
  <si>
    <t>大　　和</t>
    <rPh sb="0" eb="1">
      <t>ダイ</t>
    </rPh>
    <rPh sb="3" eb="4">
      <t>ワ</t>
    </rPh>
    <phoneticPr fontId="3"/>
  </si>
  <si>
    <t>大 和 西</t>
    <rPh sb="0" eb="1">
      <t>ダイ</t>
    </rPh>
    <rPh sb="2" eb="3">
      <t>ワ</t>
    </rPh>
    <rPh sb="4" eb="5">
      <t>ニシ</t>
    </rPh>
    <phoneticPr fontId="3"/>
  </si>
  <si>
    <t>上 溝 南</t>
    <rPh sb="0" eb="1">
      <t>ウエ</t>
    </rPh>
    <rPh sb="2" eb="3">
      <t>ミゾ</t>
    </rPh>
    <rPh sb="4" eb="5">
      <t>ミナミ</t>
    </rPh>
    <phoneticPr fontId="3"/>
  </si>
  <si>
    <t>相模田名高</t>
    <rPh sb="0" eb="2">
      <t>サガミ</t>
    </rPh>
    <rPh sb="2" eb="4">
      <t>タナ</t>
    </rPh>
    <rPh sb="4" eb="5">
      <t>コウ</t>
    </rPh>
    <phoneticPr fontId="3"/>
  </si>
  <si>
    <t>相模田名</t>
    <rPh sb="0" eb="2">
      <t>サガミ</t>
    </rPh>
    <rPh sb="2" eb="4">
      <t>タナ</t>
    </rPh>
    <phoneticPr fontId="3"/>
  </si>
  <si>
    <t>大 和 南</t>
    <rPh sb="0" eb="1">
      <t>ダイ</t>
    </rPh>
    <rPh sb="2" eb="3">
      <t>ワ</t>
    </rPh>
    <rPh sb="4" eb="5">
      <t>ミナミ</t>
    </rPh>
    <phoneticPr fontId="3"/>
  </si>
  <si>
    <t>有　　馬</t>
    <rPh sb="0" eb="1">
      <t>ユウ</t>
    </rPh>
    <rPh sb="3" eb="4">
      <t>ウマ</t>
    </rPh>
    <phoneticPr fontId="3"/>
  </si>
  <si>
    <t>橋　　本</t>
    <rPh sb="0" eb="1">
      <t>ハシ</t>
    </rPh>
    <rPh sb="3" eb="4">
      <t>ホン</t>
    </rPh>
    <phoneticPr fontId="3"/>
  </si>
  <si>
    <t>綾 瀬 西</t>
    <rPh sb="0" eb="1">
      <t>アヤ</t>
    </rPh>
    <rPh sb="2" eb="3">
      <t>セ</t>
    </rPh>
    <rPh sb="4" eb="5">
      <t>ニシ</t>
    </rPh>
    <phoneticPr fontId="3"/>
  </si>
  <si>
    <t>綾　　瀬</t>
    <rPh sb="0" eb="1">
      <t>アヤ</t>
    </rPh>
    <rPh sb="3" eb="4">
      <t>セ</t>
    </rPh>
    <phoneticPr fontId="3"/>
  </si>
  <si>
    <t>柏木学園</t>
    <rPh sb="0" eb="2">
      <t>カシワギ</t>
    </rPh>
    <rPh sb="2" eb="4">
      <t>ガクエン</t>
    </rPh>
    <phoneticPr fontId="3"/>
  </si>
  <si>
    <t>上　　溝</t>
    <rPh sb="0" eb="1">
      <t>ウエ</t>
    </rPh>
    <rPh sb="3" eb="4">
      <t>ミゾ</t>
    </rPh>
    <phoneticPr fontId="3"/>
  </si>
  <si>
    <t>麻溝台高</t>
    <rPh sb="0" eb="3">
      <t>アサミゾダイ</t>
    </rPh>
    <rPh sb="3" eb="4">
      <t>コウ</t>
    </rPh>
    <phoneticPr fontId="3"/>
  </si>
  <si>
    <t>麻 溝 台</t>
    <rPh sb="0" eb="1">
      <t>アサ</t>
    </rPh>
    <rPh sb="2" eb="3">
      <t>ミゾ</t>
    </rPh>
    <rPh sb="4" eb="5">
      <t>ダイ</t>
    </rPh>
    <phoneticPr fontId="3"/>
  </si>
  <si>
    <t>厚 木 東</t>
    <rPh sb="0" eb="1">
      <t>アツシ</t>
    </rPh>
    <rPh sb="2" eb="3">
      <t>キ</t>
    </rPh>
    <rPh sb="4" eb="5">
      <t>ヒガシ</t>
    </rPh>
    <phoneticPr fontId="3"/>
  </si>
  <si>
    <t>厚　　木</t>
    <rPh sb="0" eb="1">
      <t>アツシ</t>
    </rPh>
    <rPh sb="3" eb="4">
      <t>キ</t>
    </rPh>
    <phoneticPr fontId="3"/>
  </si>
  <si>
    <t>上 鶴 間</t>
    <rPh sb="0" eb="1">
      <t>ウエ</t>
    </rPh>
    <rPh sb="2" eb="3">
      <t>ツル</t>
    </rPh>
    <rPh sb="4" eb="5">
      <t>アイダ</t>
    </rPh>
    <phoneticPr fontId="3"/>
  </si>
  <si>
    <t>相模原総合</t>
    <rPh sb="0" eb="3">
      <t>サガミハラ</t>
    </rPh>
    <rPh sb="3" eb="5">
      <t>ソウゴウ</t>
    </rPh>
    <phoneticPr fontId="3"/>
  </si>
  <si>
    <t>秦　　野</t>
    <rPh sb="0" eb="1">
      <t>シン</t>
    </rPh>
    <rPh sb="3" eb="4">
      <t>ノ</t>
    </rPh>
    <phoneticPr fontId="3"/>
  </si>
  <si>
    <t>海 老 名</t>
    <rPh sb="0" eb="1">
      <t>ウミ</t>
    </rPh>
    <rPh sb="2" eb="3">
      <t>ロウ</t>
    </rPh>
    <rPh sb="4" eb="5">
      <t>メイ</t>
    </rPh>
    <phoneticPr fontId="3"/>
  </si>
  <si>
    <t>津 久 井</t>
    <rPh sb="0" eb="1">
      <t>ツ</t>
    </rPh>
    <rPh sb="2" eb="3">
      <t>ヒサシ</t>
    </rPh>
    <rPh sb="4" eb="5">
      <t>イ</t>
    </rPh>
    <phoneticPr fontId="3"/>
  </si>
  <si>
    <t>座間高</t>
    <rPh sb="0" eb="2">
      <t>ザマ</t>
    </rPh>
    <rPh sb="2" eb="3">
      <t>コウ</t>
    </rPh>
    <phoneticPr fontId="3"/>
  </si>
  <si>
    <t>座　　間</t>
    <rPh sb="0" eb="1">
      <t>ザ</t>
    </rPh>
    <rPh sb="3" eb="4">
      <t>アイダ</t>
    </rPh>
    <phoneticPr fontId="3"/>
  </si>
  <si>
    <t>城　　山</t>
    <rPh sb="0" eb="1">
      <t>シロ</t>
    </rPh>
    <rPh sb="3" eb="4">
      <t>ヤマ</t>
    </rPh>
    <phoneticPr fontId="3"/>
  </si>
  <si>
    <t>厚 木 北</t>
    <rPh sb="0" eb="1">
      <t>アツシ</t>
    </rPh>
    <rPh sb="2" eb="3">
      <t>キ</t>
    </rPh>
    <rPh sb="4" eb="5">
      <t>キタ</t>
    </rPh>
    <phoneticPr fontId="3"/>
  </si>
  <si>
    <t>相模原中等</t>
    <rPh sb="0" eb="3">
      <t>サガミハラ</t>
    </rPh>
    <rPh sb="3" eb="5">
      <t>チュウトウ</t>
    </rPh>
    <phoneticPr fontId="3"/>
  </si>
  <si>
    <t>東海大相模</t>
    <rPh sb="0" eb="3">
      <t>トウカイダイ</t>
    </rPh>
    <rPh sb="3" eb="5">
      <t>サガミ</t>
    </rPh>
    <phoneticPr fontId="3"/>
  </si>
  <si>
    <t>向　　上</t>
    <rPh sb="0" eb="1">
      <t>ムカイ</t>
    </rPh>
    <rPh sb="3" eb="4">
      <t>ウエ</t>
    </rPh>
    <phoneticPr fontId="3"/>
  </si>
  <si>
    <t>伊 志 田</t>
    <rPh sb="0" eb="1">
      <t>イ</t>
    </rPh>
    <rPh sb="2" eb="3">
      <t>ココロザシ</t>
    </rPh>
    <rPh sb="4" eb="5">
      <t>タ</t>
    </rPh>
    <phoneticPr fontId="3"/>
  </si>
  <si>
    <t>川崎工科高</t>
    <rPh sb="0" eb="2">
      <t>カワサキ</t>
    </rPh>
    <rPh sb="2" eb="4">
      <t>コウカ</t>
    </rPh>
    <rPh sb="4" eb="5">
      <t>コウ</t>
    </rPh>
    <phoneticPr fontId="3"/>
  </si>
  <si>
    <t>大師高</t>
    <rPh sb="0" eb="2">
      <t>ダイシ</t>
    </rPh>
    <rPh sb="2" eb="3">
      <t>コウ</t>
    </rPh>
    <phoneticPr fontId="3"/>
  </si>
  <si>
    <t>住吉高</t>
    <rPh sb="0" eb="2">
      <t>スミヨシ</t>
    </rPh>
    <rPh sb="2" eb="3">
      <t>コウ</t>
    </rPh>
    <phoneticPr fontId="3"/>
  </si>
  <si>
    <t xml:space="preserve">２０１９年度 </t>
    <rPh sb="4" eb="6">
      <t>ネンド</t>
    </rPh>
    <phoneticPr fontId="5"/>
  </si>
  <si>
    <t>横須賀総合高</t>
    <rPh sb="0" eb="3">
      <t>ヨコスカ</t>
    </rPh>
    <rPh sb="3" eb="5">
      <t>ソウゴウ</t>
    </rPh>
    <rPh sb="5" eb="6">
      <t>コウ</t>
    </rPh>
    <phoneticPr fontId="3"/>
  </si>
  <si>
    <t>横須賀総合</t>
    <rPh sb="0" eb="3">
      <t>ヨコスカ</t>
    </rPh>
    <rPh sb="3" eb="5">
      <t>ソウゴウ</t>
    </rPh>
    <phoneticPr fontId="3"/>
  </si>
  <si>
    <t>横須賀大津</t>
    <rPh sb="0" eb="3">
      <t>ヨコスカ</t>
    </rPh>
    <rPh sb="3" eb="5">
      <t>オオツ</t>
    </rPh>
    <phoneticPr fontId="3"/>
  </si>
  <si>
    <t>逗　　子</t>
    <phoneticPr fontId="3"/>
  </si>
  <si>
    <t>大　　楠</t>
    <rPh sb="0" eb="1">
      <t>ダイ</t>
    </rPh>
    <rPh sb="3" eb="4">
      <t>クスノキ</t>
    </rPh>
    <phoneticPr fontId="3"/>
  </si>
  <si>
    <t>湘南学院Ｇ</t>
    <rPh sb="0" eb="2">
      <t>ショウナン</t>
    </rPh>
    <rPh sb="2" eb="4">
      <t>ガクイン</t>
    </rPh>
    <phoneticPr fontId="3"/>
  </si>
  <si>
    <t>湘南学院</t>
    <rPh sb="0" eb="2">
      <t>ショウナン</t>
    </rPh>
    <rPh sb="2" eb="4">
      <t>ガクイン</t>
    </rPh>
    <phoneticPr fontId="3"/>
  </si>
  <si>
    <t>逗子開成</t>
    <rPh sb="0" eb="2">
      <t>ズシ</t>
    </rPh>
    <rPh sb="2" eb="4">
      <t>カイセイ</t>
    </rPh>
    <phoneticPr fontId="3"/>
  </si>
  <si>
    <t>追　　浜</t>
    <rPh sb="0" eb="1">
      <t>ツイ</t>
    </rPh>
    <rPh sb="3" eb="4">
      <t>ハマ</t>
    </rPh>
    <phoneticPr fontId="3"/>
  </si>
  <si>
    <t>三浦学苑佐原Ｇ</t>
    <rPh sb="0" eb="2">
      <t>ミウラ</t>
    </rPh>
    <rPh sb="2" eb="4">
      <t>ガクエン</t>
    </rPh>
    <rPh sb="4" eb="6">
      <t>サハラ</t>
    </rPh>
    <phoneticPr fontId="3"/>
  </si>
  <si>
    <t>三浦学苑</t>
    <rPh sb="0" eb="2">
      <t>ミウラ</t>
    </rPh>
    <rPh sb="2" eb="4">
      <t>ガクエン</t>
    </rPh>
    <phoneticPr fontId="3"/>
  </si>
  <si>
    <t>津久井浜</t>
    <rPh sb="0" eb="4">
      <t>ツクイハマ</t>
    </rPh>
    <phoneticPr fontId="3"/>
  </si>
  <si>
    <t>横須賀学院</t>
    <rPh sb="0" eb="3">
      <t>ヨコスカ</t>
    </rPh>
    <rPh sb="3" eb="5">
      <t>ガクイン</t>
    </rPh>
    <phoneticPr fontId="3"/>
  </si>
  <si>
    <t>横須賀工業</t>
    <rPh sb="0" eb="3">
      <t>ヨコスカ</t>
    </rPh>
    <rPh sb="3" eb="5">
      <t>コウギョウ</t>
    </rPh>
    <phoneticPr fontId="3"/>
  </si>
  <si>
    <t>逗　　葉</t>
    <rPh sb="0" eb="1">
      <t>ズ</t>
    </rPh>
    <rPh sb="3" eb="4">
      <t>ハ</t>
    </rPh>
    <phoneticPr fontId="3"/>
  </si>
  <si>
    <t>横 須 賀</t>
    <rPh sb="0" eb="1">
      <t>ヨコ</t>
    </rPh>
    <rPh sb="2" eb="3">
      <t>ス</t>
    </rPh>
    <rPh sb="4" eb="5">
      <t>ガ</t>
    </rPh>
    <phoneticPr fontId="3"/>
  </si>
  <si>
    <t>慶應義塾高</t>
    <rPh sb="0" eb="2">
      <t>ケイオウ</t>
    </rPh>
    <rPh sb="2" eb="4">
      <t>ギジュク</t>
    </rPh>
    <rPh sb="4" eb="5">
      <t>コウ</t>
    </rPh>
    <phoneticPr fontId="3"/>
  </si>
  <si>
    <t>希望ヶ丘高</t>
    <rPh sb="0" eb="4">
      <t>キボウガオカ</t>
    </rPh>
    <rPh sb="4" eb="5">
      <t>コウ</t>
    </rPh>
    <phoneticPr fontId="3"/>
  </si>
  <si>
    <t>希望ヶ丘</t>
    <rPh sb="0" eb="4">
      <t>キボウガオカ</t>
    </rPh>
    <phoneticPr fontId="3"/>
  </si>
  <si>
    <t>磯子工業</t>
    <rPh sb="0" eb="2">
      <t>イソゴ</t>
    </rPh>
    <rPh sb="2" eb="4">
      <t>コウギョウ</t>
    </rPh>
    <phoneticPr fontId="3"/>
  </si>
  <si>
    <t>白　　山</t>
    <rPh sb="0" eb="1">
      <t>シロ</t>
    </rPh>
    <rPh sb="3" eb="4">
      <t>ヤマ</t>
    </rPh>
    <phoneticPr fontId="3"/>
  </si>
  <si>
    <t>新　　栄</t>
    <rPh sb="0" eb="1">
      <t>シン</t>
    </rPh>
    <rPh sb="3" eb="4">
      <t>サカエ</t>
    </rPh>
    <phoneticPr fontId="3"/>
  </si>
  <si>
    <t>横浜商大高</t>
    <rPh sb="0" eb="2">
      <t>ヨコハマ</t>
    </rPh>
    <rPh sb="2" eb="4">
      <t>ショウダイ</t>
    </rPh>
    <rPh sb="4" eb="5">
      <t>コウ</t>
    </rPh>
    <phoneticPr fontId="3"/>
  </si>
  <si>
    <t>秀　　英</t>
    <rPh sb="0" eb="1">
      <t>ヒデ</t>
    </rPh>
    <rPh sb="3" eb="4">
      <t>エイ</t>
    </rPh>
    <phoneticPr fontId="3"/>
  </si>
  <si>
    <t>金沢高</t>
    <rPh sb="0" eb="2">
      <t>カナザワ</t>
    </rPh>
    <rPh sb="2" eb="3">
      <t>コウ</t>
    </rPh>
    <phoneticPr fontId="3"/>
  </si>
  <si>
    <t>南高</t>
    <rPh sb="0" eb="1">
      <t>ミナミ</t>
    </rPh>
    <rPh sb="1" eb="2">
      <t>コウ</t>
    </rPh>
    <phoneticPr fontId="3"/>
  </si>
  <si>
    <t>横浜緑園・横浜明朋</t>
    <rPh sb="0" eb="2">
      <t>ヨコハマ</t>
    </rPh>
    <rPh sb="2" eb="4">
      <t>リョクエン</t>
    </rPh>
    <rPh sb="5" eb="7">
      <t>ヨコハマ</t>
    </rPh>
    <rPh sb="7" eb="8">
      <t>メイ</t>
    </rPh>
    <rPh sb="8" eb="9">
      <t>ホウ</t>
    </rPh>
    <phoneticPr fontId="3"/>
  </si>
  <si>
    <t>武相高</t>
    <rPh sb="0" eb="2">
      <t>ブソウ</t>
    </rPh>
    <rPh sb="2" eb="3">
      <t>コウ</t>
    </rPh>
    <phoneticPr fontId="3"/>
  </si>
  <si>
    <t>川和高</t>
    <rPh sb="0" eb="2">
      <t>カワワ</t>
    </rPh>
    <rPh sb="2" eb="3">
      <t>コウ</t>
    </rPh>
    <phoneticPr fontId="3"/>
  </si>
  <si>
    <t>光　　陵</t>
    <rPh sb="0" eb="1">
      <t>ヒカリ</t>
    </rPh>
    <rPh sb="3" eb="4">
      <t>リョウ</t>
    </rPh>
    <phoneticPr fontId="3"/>
  </si>
  <si>
    <t>横浜創学館高</t>
    <rPh sb="0" eb="5">
      <t>ヨコハマソウガクカン</t>
    </rPh>
    <rPh sb="5" eb="6">
      <t>コウ</t>
    </rPh>
    <phoneticPr fontId="3"/>
  </si>
  <si>
    <t>神奈川工高</t>
    <rPh sb="0" eb="3">
      <t>カナガワ</t>
    </rPh>
    <rPh sb="3" eb="4">
      <t>コウ</t>
    </rPh>
    <rPh sb="4" eb="5">
      <t>コウ</t>
    </rPh>
    <phoneticPr fontId="3"/>
  </si>
  <si>
    <t>横浜商業高</t>
    <rPh sb="0" eb="2">
      <t>ヨコハマ</t>
    </rPh>
    <rPh sb="2" eb="4">
      <t>ショウギョウ</t>
    </rPh>
    <rPh sb="4" eb="5">
      <t>コウ</t>
    </rPh>
    <phoneticPr fontId="3"/>
  </si>
  <si>
    <t>横浜商業</t>
    <rPh sb="0" eb="2">
      <t>ヨコハマ</t>
    </rPh>
    <rPh sb="2" eb="4">
      <t>ショウギョウ</t>
    </rPh>
    <phoneticPr fontId="3"/>
  </si>
  <si>
    <t>横浜ｻｲｴﾝｽﾌﾛﾝﾃｨｱ</t>
    <rPh sb="0" eb="2">
      <t>ヨコハマ</t>
    </rPh>
    <phoneticPr fontId="3"/>
  </si>
  <si>
    <t>横浜緑ヶ丘</t>
    <rPh sb="0" eb="2">
      <t>ヨコハマ</t>
    </rPh>
    <rPh sb="2" eb="5">
      <t>ミドリガオカ</t>
    </rPh>
    <phoneticPr fontId="3"/>
  </si>
  <si>
    <t>戸塚高</t>
    <rPh sb="0" eb="2">
      <t>トツカ</t>
    </rPh>
    <rPh sb="2" eb="3">
      <t>コウ</t>
    </rPh>
    <phoneticPr fontId="3"/>
  </si>
  <si>
    <t>桜丘高</t>
    <rPh sb="0" eb="2">
      <t>サクラガオカ</t>
    </rPh>
    <rPh sb="2" eb="3">
      <t>コウ</t>
    </rPh>
    <phoneticPr fontId="3"/>
  </si>
  <si>
    <t>藤沢総合</t>
    <rPh sb="0" eb="2">
      <t>フジサワ</t>
    </rPh>
    <rPh sb="2" eb="4">
      <t>ソウゴウ</t>
    </rPh>
    <phoneticPr fontId="3"/>
  </si>
  <si>
    <t>藤沢八部</t>
    <rPh sb="0" eb="2">
      <t>フジサワ</t>
    </rPh>
    <rPh sb="2" eb="4">
      <t>ハッペ</t>
    </rPh>
    <phoneticPr fontId="3"/>
  </si>
  <si>
    <t>湘南工科</t>
    <rPh sb="0" eb="4">
      <t>ショウナンコウカ</t>
    </rPh>
    <phoneticPr fontId="3"/>
  </si>
  <si>
    <t>藤 沢 西</t>
    <rPh sb="0" eb="1">
      <t>トウ</t>
    </rPh>
    <rPh sb="2" eb="3">
      <t>サワ</t>
    </rPh>
    <rPh sb="4" eb="5">
      <t>ニシ</t>
    </rPh>
    <phoneticPr fontId="3"/>
  </si>
  <si>
    <t>七里ガ浜</t>
    <rPh sb="0" eb="2">
      <t>シチリ</t>
    </rPh>
    <rPh sb="3" eb="4">
      <t>ハマ</t>
    </rPh>
    <phoneticPr fontId="3"/>
  </si>
  <si>
    <t>日大藤沢高</t>
    <rPh sb="0" eb="2">
      <t>ニチダイ</t>
    </rPh>
    <rPh sb="2" eb="4">
      <t>フジサワ</t>
    </rPh>
    <rPh sb="4" eb="5">
      <t>コウ</t>
    </rPh>
    <phoneticPr fontId="3"/>
  </si>
  <si>
    <t>大　　師</t>
    <rPh sb="0" eb="1">
      <t>ダイ</t>
    </rPh>
    <rPh sb="3" eb="4">
      <t>シ</t>
    </rPh>
    <phoneticPr fontId="3"/>
  </si>
  <si>
    <t>市川崎・総合科学</t>
    <rPh sb="0" eb="1">
      <t>イチ</t>
    </rPh>
    <rPh sb="1" eb="3">
      <t>カワサキ</t>
    </rPh>
    <rPh sb="4" eb="6">
      <t>ソウゴウ</t>
    </rPh>
    <rPh sb="6" eb="8">
      <t>カガク</t>
    </rPh>
    <phoneticPr fontId="3"/>
  </si>
  <si>
    <t>橘</t>
    <rPh sb="0" eb="1">
      <t>タチバナ</t>
    </rPh>
    <phoneticPr fontId="3"/>
  </si>
  <si>
    <t>麻　　生</t>
    <rPh sb="0" eb="1">
      <t>アサ</t>
    </rPh>
    <rPh sb="3" eb="4">
      <t>セイ</t>
    </rPh>
    <phoneticPr fontId="3"/>
  </si>
  <si>
    <t>桐光学園高</t>
    <rPh sb="0" eb="4">
      <t>トウコウガクエン</t>
    </rPh>
    <rPh sb="4" eb="5">
      <t>コウ</t>
    </rPh>
    <phoneticPr fontId="3"/>
  </si>
  <si>
    <t>桐光学園</t>
    <rPh sb="0" eb="4">
      <t>トウコウガクエン</t>
    </rPh>
    <phoneticPr fontId="3"/>
  </si>
  <si>
    <t>生　　田</t>
    <rPh sb="0" eb="1">
      <t>セイ</t>
    </rPh>
    <rPh sb="3" eb="4">
      <t>タ</t>
    </rPh>
    <phoneticPr fontId="3"/>
  </si>
  <si>
    <t>菅</t>
    <rPh sb="0" eb="1">
      <t>スゲ</t>
    </rPh>
    <phoneticPr fontId="3"/>
  </si>
  <si>
    <t>生 田 東</t>
    <rPh sb="0" eb="1">
      <t>セイ</t>
    </rPh>
    <rPh sb="2" eb="3">
      <t>タ</t>
    </rPh>
    <rPh sb="4" eb="5">
      <t>ヒガシ</t>
    </rPh>
    <phoneticPr fontId="3"/>
  </si>
  <si>
    <t>川崎工科</t>
    <rPh sb="0" eb="2">
      <t>カワサキ</t>
    </rPh>
    <rPh sb="2" eb="4">
      <t>コウカ</t>
    </rPh>
    <phoneticPr fontId="3"/>
  </si>
  <si>
    <t>幸</t>
    <rPh sb="0" eb="1">
      <t>サイワイ</t>
    </rPh>
    <phoneticPr fontId="3"/>
  </si>
  <si>
    <t>新　　城</t>
    <rPh sb="0" eb="1">
      <t>シン</t>
    </rPh>
    <rPh sb="3" eb="4">
      <t>シロ</t>
    </rPh>
    <phoneticPr fontId="3"/>
  </si>
  <si>
    <t>向の岡工業</t>
    <rPh sb="0" eb="1">
      <t>ムカイ</t>
    </rPh>
    <rPh sb="2" eb="3">
      <t>オカ</t>
    </rPh>
    <rPh sb="3" eb="5">
      <t>コウギョウ</t>
    </rPh>
    <phoneticPr fontId="3"/>
  </si>
  <si>
    <t>住　　吉</t>
    <rPh sb="0" eb="1">
      <t>ジュウ</t>
    </rPh>
    <rPh sb="3" eb="4">
      <t>キチ</t>
    </rPh>
    <phoneticPr fontId="3"/>
  </si>
  <si>
    <t>川 崎 北</t>
    <rPh sb="0" eb="1">
      <t>カワ</t>
    </rPh>
    <rPh sb="2" eb="3">
      <t>サキ</t>
    </rPh>
    <rPh sb="4" eb="5">
      <t>キタ</t>
    </rPh>
    <phoneticPr fontId="3"/>
  </si>
  <si>
    <t>法 政 二</t>
    <rPh sb="0" eb="1">
      <t>ホウ</t>
    </rPh>
    <rPh sb="2" eb="3">
      <t>セイ</t>
    </rPh>
    <rPh sb="4" eb="5">
      <t>ニ</t>
    </rPh>
    <phoneticPr fontId="3"/>
  </si>
  <si>
    <t>高　　津</t>
    <rPh sb="0" eb="1">
      <t>コウ</t>
    </rPh>
    <rPh sb="3" eb="4">
      <t>ツ</t>
    </rPh>
    <phoneticPr fontId="3"/>
  </si>
  <si>
    <t>多摩高</t>
    <rPh sb="0" eb="2">
      <t>タマ</t>
    </rPh>
    <rPh sb="2" eb="3">
      <t>コウ</t>
    </rPh>
    <phoneticPr fontId="3"/>
  </si>
  <si>
    <t>多　　摩</t>
    <rPh sb="0" eb="1">
      <t>タ</t>
    </rPh>
    <rPh sb="3" eb="4">
      <t>マ</t>
    </rPh>
    <phoneticPr fontId="3"/>
  </si>
  <si>
    <t>県 川 崎</t>
    <rPh sb="0" eb="1">
      <t>ケン</t>
    </rPh>
    <rPh sb="2" eb="3">
      <t>カワ</t>
    </rPh>
    <rPh sb="4" eb="5">
      <t>サキ</t>
    </rPh>
    <phoneticPr fontId="3"/>
  </si>
  <si>
    <t>百 合 丘</t>
    <rPh sb="0" eb="1">
      <t>ヒャク</t>
    </rPh>
    <rPh sb="2" eb="3">
      <t>ア</t>
    </rPh>
    <rPh sb="4" eb="5">
      <t>オカ</t>
    </rPh>
    <phoneticPr fontId="3"/>
  </si>
  <si>
    <t>伊 勢 原</t>
    <rPh sb="0" eb="1">
      <t>イ</t>
    </rPh>
    <rPh sb="2" eb="3">
      <t>ゼイ</t>
    </rPh>
    <rPh sb="4" eb="5">
      <t>ハラ</t>
    </rPh>
    <phoneticPr fontId="3"/>
  </si>
  <si>
    <t>光明下溝Ｇ</t>
    <rPh sb="0" eb="2">
      <t>コウミョウ</t>
    </rPh>
    <rPh sb="2" eb="3">
      <t>シモ</t>
    </rPh>
    <rPh sb="3" eb="4">
      <t>ミゾ</t>
    </rPh>
    <phoneticPr fontId="3"/>
  </si>
  <si>
    <t>光明相模原</t>
    <rPh sb="0" eb="2">
      <t>コウミョウ</t>
    </rPh>
    <rPh sb="2" eb="5">
      <t>サガミハラ</t>
    </rPh>
    <phoneticPr fontId="3"/>
  </si>
  <si>
    <t>相模原青陵・厚木西・神奈川総産</t>
    <rPh sb="0" eb="3">
      <t>サガミハラ</t>
    </rPh>
    <rPh sb="3" eb="4">
      <t>アオ</t>
    </rPh>
    <rPh sb="4" eb="5">
      <t>リョウ</t>
    </rPh>
    <rPh sb="6" eb="8">
      <t>アツギ</t>
    </rPh>
    <rPh sb="8" eb="9">
      <t>ニシ</t>
    </rPh>
    <rPh sb="10" eb="13">
      <t>カナガワ</t>
    </rPh>
    <rPh sb="13" eb="14">
      <t>ソウ</t>
    </rPh>
    <rPh sb="14" eb="15">
      <t>サン</t>
    </rPh>
    <phoneticPr fontId="3"/>
  </si>
  <si>
    <t>厚木清南・愛川・中央農業</t>
    <rPh sb="0" eb="2">
      <t>アツギ</t>
    </rPh>
    <rPh sb="2" eb="3">
      <t>セイ</t>
    </rPh>
    <rPh sb="3" eb="4">
      <t>ナン</t>
    </rPh>
    <rPh sb="5" eb="7">
      <t>アイカワ</t>
    </rPh>
    <rPh sb="8" eb="10">
      <t>チュウオウ</t>
    </rPh>
    <rPh sb="10" eb="12">
      <t>ノウギョウ</t>
    </rPh>
    <phoneticPr fontId="3"/>
  </si>
  <si>
    <t>玉川球場</t>
    <rPh sb="0" eb="2">
      <t>タマガワ</t>
    </rPh>
    <rPh sb="2" eb="4">
      <t>キュウジョウ</t>
    </rPh>
    <phoneticPr fontId="3"/>
  </si>
  <si>
    <t>弥　　栄</t>
    <rPh sb="0" eb="1">
      <t>ワタル</t>
    </rPh>
    <rPh sb="3" eb="4">
      <t>サカエ</t>
    </rPh>
    <phoneticPr fontId="3"/>
  </si>
  <si>
    <t>東海大相模Ｇ</t>
    <rPh sb="0" eb="3">
      <t>トウカイダイ</t>
    </rPh>
    <rPh sb="3" eb="5">
      <t>サガミ</t>
    </rPh>
    <phoneticPr fontId="3"/>
  </si>
  <si>
    <t>相模向陽館・横浜旭陵</t>
    <rPh sb="0" eb="2">
      <t>サガミ</t>
    </rPh>
    <rPh sb="2" eb="4">
      <t>コウヨウ</t>
    </rPh>
    <rPh sb="4" eb="5">
      <t>カン</t>
    </rPh>
    <rPh sb="6" eb="8">
      <t>ヨコハマ</t>
    </rPh>
    <rPh sb="8" eb="10">
      <t>キョクリョウ</t>
    </rPh>
    <phoneticPr fontId="3"/>
  </si>
  <si>
    <t>大和スタジアム</t>
    <rPh sb="0" eb="2">
      <t>ヤマト</t>
    </rPh>
    <phoneticPr fontId="3"/>
  </si>
  <si>
    <t>相原・大和東</t>
    <rPh sb="0" eb="2">
      <t>アイハラ</t>
    </rPh>
    <rPh sb="3" eb="5">
      <t>ヤマト</t>
    </rPh>
    <rPh sb="5" eb="6">
      <t>ヒガシ</t>
    </rPh>
    <phoneticPr fontId="3"/>
  </si>
  <si>
    <t>秦野曽屋</t>
    <rPh sb="0" eb="2">
      <t>ハダノ</t>
    </rPh>
    <rPh sb="2" eb="4">
      <t>ソヤ</t>
    </rPh>
    <phoneticPr fontId="3"/>
  </si>
  <si>
    <t>相模原高</t>
    <rPh sb="0" eb="3">
      <t>サガミハラ</t>
    </rPh>
    <rPh sb="3" eb="4">
      <t>コウ</t>
    </rPh>
    <phoneticPr fontId="3"/>
  </si>
  <si>
    <t>相 模 原</t>
    <rPh sb="0" eb="1">
      <t>アイ</t>
    </rPh>
    <rPh sb="2" eb="3">
      <t>モ</t>
    </rPh>
    <rPh sb="4" eb="5">
      <t>ハラ</t>
    </rPh>
    <phoneticPr fontId="3"/>
  </si>
  <si>
    <t>平塚学園大磯</t>
    <rPh sb="0" eb="2">
      <t>ヒラツカ</t>
    </rPh>
    <rPh sb="2" eb="4">
      <t>ガクエン</t>
    </rPh>
    <rPh sb="4" eb="6">
      <t>オオイソ</t>
    </rPh>
    <phoneticPr fontId="3"/>
  </si>
  <si>
    <t>二宮・大井</t>
    <rPh sb="0" eb="2">
      <t>ニノミヤ</t>
    </rPh>
    <rPh sb="3" eb="5">
      <t>オオイ</t>
    </rPh>
    <phoneticPr fontId="3"/>
  </si>
  <si>
    <t>小 田 原</t>
    <rPh sb="0" eb="1">
      <t>コ</t>
    </rPh>
    <rPh sb="2" eb="3">
      <t>タ</t>
    </rPh>
    <rPh sb="4" eb="5">
      <t>ハラ</t>
    </rPh>
    <phoneticPr fontId="3"/>
  </si>
  <si>
    <t>立花学園大井</t>
    <rPh sb="0" eb="2">
      <t>タチバナ</t>
    </rPh>
    <rPh sb="2" eb="4">
      <t>ガクエン</t>
    </rPh>
    <rPh sb="4" eb="6">
      <t>オオイ</t>
    </rPh>
    <phoneticPr fontId="3"/>
  </si>
  <si>
    <t>高浜・吉田島</t>
    <rPh sb="0" eb="2">
      <t>タカハマ</t>
    </rPh>
    <rPh sb="3" eb="5">
      <t>ヨシダ</t>
    </rPh>
    <rPh sb="5" eb="6">
      <t>ジマ</t>
    </rPh>
    <phoneticPr fontId="3"/>
  </si>
  <si>
    <t>星槎国際</t>
    <rPh sb="0" eb="2">
      <t>セイサ</t>
    </rPh>
    <rPh sb="2" eb="4">
      <t>コクサイ</t>
    </rPh>
    <phoneticPr fontId="3"/>
  </si>
  <si>
    <t>小田原城北工</t>
    <rPh sb="0" eb="3">
      <t>オダワラ</t>
    </rPh>
    <rPh sb="3" eb="5">
      <t>ジョウホク</t>
    </rPh>
    <rPh sb="5" eb="6">
      <t>コウ</t>
    </rPh>
    <phoneticPr fontId="3"/>
  </si>
  <si>
    <t>不戦敗</t>
    <rPh sb="0" eb="2">
      <t>フセン</t>
    </rPh>
    <rPh sb="2" eb="3">
      <t>パイ</t>
    </rPh>
    <phoneticPr fontId="5"/>
  </si>
  <si>
    <t>不戦勝</t>
    <rPh sb="0" eb="3">
      <t>フセンショウ</t>
    </rPh>
    <phoneticPr fontId="5"/>
  </si>
  <si>
    <t>Ｂ・Ｃ代表決定戦　　逗子開成　２－７　津久井浜</t>
    <rPh sb="3" eb="5">
      <t>ダイヒョウ</t>
    </rPh>
    <rPh sb="5" eb="8">
      <t>ケッテイセン</t>
    </rPh>
    <rPh sb="10" eb="12">
      <t>ズシ</t>
    </rPh>
    <rPh sb="12" eb="14">
      <t>カイセイ</t>
    </rPh>
    <rPh sb="19" eb="23">
      <t>ツクイハマ</t>
    </rPh>
    <phoneticPr fontId="3"/>
  </si>
  <si>
    <t>Ｉ・Ｊ代表決定戦　　向上　11 － 0　秦野総合</t>
    <rPh sb="3" eb="5">
      <t>ダイヒョウ</t>
    </rPh>
    <rPh sb="5" eb="8">
      <t>ケッテイセン</t>
    </rPh>
    <rPh sb="10" eb="12">
      <t>コウジョウ</t>
    </rPh>
    <rPh sb="20" eb="22">
      <t>ハダノ</t>
    </rPh>
    <rPh sb="22" eb="24">
      <t>ソウゴウ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</si>
</sst>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numFmts>
  <fonts count="18">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6"/>
      <name val="ＭＳ Ｐゴシック"/>
      <family val="3"/>
      <charset val="128"/>
    </font>
    <font>
      <sz val="16"/>
      <name val="ＭＳ 明朝"/>
      <family val="1"/>
      <charset val="128"/>
    </font>
    <font>
      <sz val="10"/>
      <name val="ＭＳ 明朝"/>
      <family val="1"/>
      <charset val="128"/>
    </font>
    <font>
      <b/>
      <sz val="11"/>
      <name val="ＭＳ 明朝"/>
      <family val="1"/>
      <charset val="128"/>
    </font>
    <font>
      <sz val="9"/>
      <name val="ＭＳ 明朝"/>
      <family val="1"/>
      <charset val="128"/>
    </font>
    <font>
      <sz val="8"/>
      <name val="ＭＳ 明朝"/>
      <family val="1"/>
      <charset val="128"/>
    </font>
    <font>
      <u/>
      <sz val="11"/>
      <color indexed="12"/>
      <name val="ＭＳ 明朝"/>
      <family val="1"/>
      <charset val="128"/>
    </font>
    <font>
      <sz val="11"/>
      <name val="ＭＳ 明朝"/>
      <family val="1"/>
      <charset val="128"/>
    </font>
    <font>
      <sz val="11"/>
      <name val="ＭＳ Ｐゴシック"/>
      <family val="3"/>
      <charset val="128"/>
    </font>
    <font>
      <sz val="11"/>
      <name val="ＭＳ 明朝"/>
      <family val="1"/>
      <charset val="128"/>
    </font>
    <font>
      <sz val="7"/>
      <name val="ＭＳ 明朝"/>
      <family val="1"/>
      <charset val="128"/>
    </font>
    <font>
      <sz val="8"/>
      <name val="ＭＳ Ｐゴシック"/>
      <family val="3"/>
      <charset val="128"/>
    </font>
    <font>
      <b/>
      <sz val="9"/>
      <name val="ＭＳ 明朝"/>
      <family val="1"/>
      <charset val="128"/>
    </font>
  </fonts>
  <fills count="10">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92D050"/>
        <bgColor indexed="64"/>
      </patternFill>
    </fill>
    <fill>
      <patternFill patternType="solid">
        <fgColor theme="5" tint="0.39997558519241921"/>
        <bgColor indexed="64"/>
      </patternFill>
    </fill>
  </fills>
  <borders count="110">
    <border>
      <left/>
      <right/>
      <top/>
      <bottom/>
      <diagonal/>
    </border>
    <border>
      <left style="medium">
        <color indexed="64"/>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double">
        <color indexed="64"/>
      </left>
      <right/>
      <top style="medium">
        <color indexed="64"/>
      </top>
      <bottom/>
      <diagonal/>
    </border>
    <border>
      <left/>
      <right style="thin">
        <color indexed="64"/>
      </right>
      <top style="medium">
        <color indexed="64"/>
      </top>
      <bottom/>
      <diagonal/>
    </border>
    <border diagonalDown="1">
      <left style="double">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thin">
        <color indexed="64"/>
      </right>
      <top style="double">
        <color indexed="64"/>
      </top>
      <bottom style="thin">
        <color indexed="64"/>
      </bottom>
      <diagonal style="dotted">
        <color indexed="64"/>
      </diagonal>
    </border>
    <border diagonalDown="1">
      <left style="thin">
        <color indexed="64"/>
      </left>
      <right/>
      <top style="thin">
        <color indexed="64"/>
      </top>
      <bottom style="medium">
        <color indexed="64"/>
      </bottom>
      <diagonal style="dotted">
        <color indexed="64"/>
      </diagonal>
    </border>
    <border diagonalDown="1">
      <left/>
      <right/>
      <top style="thin">
        <color indexed="64"/>
      </top>
      <bottom style="medium">
        <color indexed="64"/>
      </bottom>
      <diagonal style="dotted">
        <color indexed="64"/>
      </diagonal>
    </border>
    <border diagonalDown="1">
      <left/>
      <right style="double">
        <color indexed="64"/>
      </right>
      <top style="thin">
        <color indexed="64"/>
      </top>
      <bottom style="medium">
        <color indexed="64"/>
      </bottom>
      <diagonal style="dotted">
        <color indexed="64"/>
      </diagonal>
    </border>
    <border>
      <left style="thin">
        <color indexed="64"/>
      </left>
      <right style="thin">
        <color indexed="64"/>
      </right>
      <top style="thin">
        <color indexed="64"/>
      </top>
      <bottom/>
      <diagonal/>
    </border>
    <border>
      <left style="double">
        <color indexed="64"/>
      </left>
      <right/>
      <top style="dotted">
        <color indexed="64"/>
      </top>
      <bottom style="dotted">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diagonalDown="1">
      <left/>
      <right style="thin">
        <color indexed="64"/>
      </right>
      <top style="thin">
        <color indexed="64"/>
      </top>
      <bottom style="medium">
        <color indexed="64"/>
      </bottom>
      <diagonal style="dotted">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bottom/>
      <diagonal/>
    </border>
    <border diagonalDown="1">
      <left style="medium">
        <color indexed="64"/>
      </left>
      <right style="thin">
        <color indexed="64"/>
      </right>
      <top style="thin">
        <color indexed="64"/>
      </top>
      <bottom style="medium">
        <color indexed="64"/>
      </bottom>
      <diagonal style="medium">
        <color indexed="64"/>
      </diagonal>
    </border>
    <border diagonalDown="1">
      <left style="thin">
        <color indexed="64"/>
      </left>
      <right style="medium">
        <color indexed="64"/>
      </right>
      <top style="thin">
        <color indexed="64"/>
      </top>
      <bottom style="medium">
        <color indexed="64"/>
      </bottom>
      <diagonal style="medium">
        <color indexed="64"/>
      </diagonal>
    </border>
    <border diagonalUp="1">
      <left style="medium">
        <color indexed="64"/>
      </left>
      <right/>
      <top style="thin">
        <color indexed="64"/>
      </top>
      <bottom style="thin">
        <color indexed="64"/>
      </bottom>
      <diagonal style="medium">
        <color indexed="64"/>
      </diagonal>
    </border>
    <border diagonalUp="1">
      <left/>
      <right style="medium">
        <color indexed="64"/>
      </right>
      <top style="thin">
        <color indexed="64"/>
      </top>
      <bottom style="thin">
        <color indexed="64"/>
      </bottom>
      <diagonal style="medium">
        <color indexed="64"/>
      </diagonal>
    </border>
    <border diagonalUp="1">
      <left style="medium">
        <color indexed="64"/>
      </left>
      <right/>
      <top style="thin">
        <color indexed="64"/>
      </top>
      <bottom style="medium">
        <color indexed="64"/>
      </bottom>
      <diagonal style="medium">
        <color indexed="64"/>
      </diagonal>
    </border>
    <border diagonalUp="1">
      <left/>
      <right style="medium">
        <color indexed="64"/>
      </right>
      <top style="thin">
        <color indexed="64"/>
      </top>
      <bottom style="medium">
        <color indexed="64"/>
      </bottom>
      <diagonal style="medium">
        <color indexed="64"/>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thin">
        <color indexed="64"/>
      </right>
      <top style="thin">
        <color indexed="64"/>
      </top>
      <bottom/>
      <diagonal style="dotted">
        <color indexed="64"/>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right style="medium">
        <color indexed="64"/>
      </right>
      <top style="double">
        <color indexed="64"/>
      </top>
      <bottom style="thin">
        <color indexed="64"/>
      </bottom>
      <diagonal/>
    </border>
    <border diagonalDown="1">
      <left/>
      <right style="medium">
        <color indexed="64"/>
      </right>
      <top style="thin">
        <color indexed="64"/>
      </top>
      <bottom style="medium">
        <color indexed="64"/>
      </bottom>
      <diagonal style="dotted">
        <color indexed="64"/>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427">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xf numFmtId="0" fontId="6" fillId="0" borderId="0" xfId="0" applyFont="1" applyFill="1" applyAlignment="1"/>
    <xf numFmtId="0" fontId="2" fillId="0" borderId="0" xfId="0" applyFont="1" applyFill="1" applyAlignment="1"/>
    <xf numFmtId="0" fontId="2" fillId="0" borderId="0" xfId="0" applyFont="1" applyFill="1" applyAlignment="1">
      <alignment horizontal="left"/>
    </xf>
    <xf numFmtId="0" fontId="7" fillId="0" borderId="0" xfId="0" applyFont="1" applyFill="1" applyAlignment="1">
      <alignment horizontal="center" vertical="center"/>
    </xf>
    <xf numFmtId="0" fontId="6" fillId="0" borderId="0" xfId="0" applyFont="1" applyFill="1" applyAlignment="1">
      <alignment horizontal="center"/>
    </xf>
    <xf numFmtId="0" fontId="8"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7"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xf>
    <xf numFmtId="0" fontId="4"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7" fillId="0" borderId="0" xfId="0" applyFont="1" applyFill="1">
      <alignment vertical="center"/>
    </xf>
    <xf numFmtId="0" fontId="8" fillId="0" borderId="0" xfId="0" applyFont="1">
      <alignment vertical="center"/>
    </xf>
    <xf numFmtId="0" fontId="2" fillId="0" borderId="26" xfId="0"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Border="1">
      <alignment vertical="center"/>
    </xf>
    <xf numFmtId="0" fontId="1" fillId="0" borderId="0" xfId="0" applyFont="1">
      <alignment vertical="center"/>
    </xf>
    <xf numFmtId="0" fontId="12" fillId="0" borderId="0" xfId="0" applyFont="1">
      <alignment vertical="center"/>
    </xf>
    <xf numFmtId="0" fontId="8" fillId="0" borderId="38" xfId="0" applyFont="1" applyFill="1" applyBorder="1" applyAlignment="1">
      <alignment horizontal="center" vertical="center"/>
    </xf>
    <xf numFmtId="0" fontId="1" fillId="0" borderId="0" xfId="0" applyFont="1" applyAlignment="1">
      <alignment vertical="center"/>
    </xf>
    <xf numFmtId="0" fontId="1" fillId="0" borderId="39" xfId="0" applyFont="1" applyBorder="1" applyAlignment="1">
      <alignment vertical="center"/>
    </xf>
    <xf numFmtId="0" fontId="1" fillId="0" borderId="37"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56" fontId="1" fillId="0" borderId="0" xfId="0" quotePrefix="1" applyNumberFormat="1" applyFont="1" applyBorder="1" applyAlignment="1">
      <alignment vertical="center"/>
    </xf>
    <xf numFmtId="0" fontId="1" fillId="0" borderId="42" xfId="0" quotePrefix="1" applyFont="1" applyBorder="1" applyAlignment="1">
      <alignment vertical="center"/>
    </xf>
    <xf numFmtId="56" fontId="1" fillId="0" borderId="42" xfId="0" quotePrefix="1" applyNumberFormat="1" applyFont="1" applyBorder="1" applyAlignment="1">
      <alignment vertical="center"/>
    </xf>
    <xf numFmtId="0" fontId="1" fillId="0" borderId="43" xfId="0" applyFont="1" applyBorder="1">
      <alignment vertical="center"/>
    </xf>
    <xf numFmtId="0" fontId="1" fillId="0" borderId="0" xfId="0" quotePrefix="1" applyFont="1" applyBorder="1" applyAlignment="1">
      <alignment vertical="center"/>
    </xf>
    <xf numFmtId="0" fontId="1" fillId="0" borderId="42"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3" xfId="0" applyFont="1" applyBorder="1" applyAlignment="1">
      <alignment horizontal="center"/>
    </xf>
    <xf numFmtId="0" fontId="1" fillId="0" borderId="0" xfId="0" applyFont="1" applyFill="1" applyBorder="1" applyAlignment="1">
      <alignment vertical="center"/>
    </xf>
    <xf numFmtId="0" fontId="1" fillId="0" borderId="43" xfId="0" applyFont="1" applyFill="1" applyBorder="1" applyAlignment="1">
      <alignment vertical="center"/>
    </xf>
    <xf numFmtId="0" fontId="1" fillId="0" borderId="43"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4" fillId="0" borderId="43" xfId="0" applyFont="1" applyFill="1" applyBorder="1" applyAlignment="1">
      <alignment horizontal="center" vertical="center"/>
    </xf>
    <xf numFmtId="0" fontId="14" fillId="0" borderId="43" xfId="0"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3" fillId="0" borderId="0" xfId="0" applyFont="1" applyFill="1" applyBorder="1" applyAlignment="1">
      <alignment vertical="center"/>
    </xf>
    <xf numFmtId="0" fontId="14" fillId="0" borderId="0" xfId="0" quotePrefix="1" applyFont="1">
      <alignment vertical="center"/>
    </xf>
    <xf numFmtId="0" fontId="0" fillId="0" borderId="13" xfId="0" applyFill="1" applyBorder="1">
      <alignment vertical="center"/>
    </xf>
    <xf numFmtId="0" fontId="0" fillId="0" borderId="11" xfId="0" applyFill="1" applyBorder="1">
      <alignment vertical="center"/>
    </xf>
    <xf numFmtId="0" fontId="0" fillId="0" borderId="43" xfId="0" applyFill="1" applyBorder="1">
      <alignment vertical="center"/>
    </xf>
    <xf numFmtId="0" fontId="0" fillId="0" borderId="0" xfId="0" applyFill="1" applyAlignment="1">
      <alignment horizontal="right" vertical="center"/>
    </xf>
    <xf numFmtId="0" fontId="9" fillId="0" borderId="0" xfId="0" applyFont="1">
      <alignment vertical="center"/>
    </xf>
    <xf numFmtId="176" fontId="2" fillId="0" borderId="0" xfId="0" applyNumberFormat="1" applyFont="1" applyFill="1" applyAlignment="1">
      <alignment horizontal="center"/>
    </xf>
    <xf numFmtId="0" fontId="1" fillId="0" borderId="0" xfId="0" applyFont="1" applyFill="1" applyAlignment="1">
      <alignment vertical="center"/>
    </xf>
    <xf numFmtId="0" fontId="7" fillId="0" borderId="0" xfId="0" applyFont="1">
      <alignment vertical="center"/>
    </xf>
    <xf numFmtId="0" fontId="1" fillId="0" borderId="4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xf>
    <xf numFmtId="0" fontId="16" fillId="0" borderId="13" xfId="0" applyFont="1" applyFill="1" applyBorder="1">
      <alignment vertical="center"/>
    </xf>
    <xf numFmtId="0" fontId="0" fillId="0" borderId="51" xfId="0" applyFill="1" applyBorder="1">
      <alignment vertical="center"/>
    </xf>
    <xf numFmtId="0" fontId="0" fillId="2" borderId="43" xfId="0" applyFill="1" applyBorder="1">
      <alignment vertical="center"/>
    </xf>
    <xf numFmtId="0" fontId="10" fillId="0" borderId="0" xfId="0" applyFont="1">
      <alignment vertical="center"/>
    </xf>
    <xf numFmtId="0" fontId="14" fillId="0" borderId="0" xfId="0" applyFont="1" applyFill="1" applyBorder="1" applyAlignment="1">
      <alignment vertical="center"/>
    </xf>
    <xf numFmtId="38" fontId="1" fillId="0" borderId="0" xfId="2" applyFont="1" applyFill="1">
      <alignment vertical="center"/>
    </xf>
    <xf numFmtId="38" fontId="1" fillId="0" borderId="0" xfId="0" applyNumberFormat="1" applyFont="1" applyFill="1">
      <alignment vertical="center"/>
    </xf>
    <xf numFmtId="0" fontId="0" fillId="3" borderId="43" xfId="0" applyFill="1" applyBorder="1">
      <alignment vertical="center"/>
    </xf>
    <xf numFmtId="0" fontId="0" fillId="0" borderId="0" xfId="0" applyFill="1" applyAlignment="1">
      <alignment horizontal="left" vertical="center"/>
    </xf>
    <xf numFmtId="0" fontId="11" fillId="0" borderId="0" xfId="1" applyFill="1" applyAlignment="1" applyProtection="1">
      <alignment horizontal="center" vertical="center"/>
    </xf>
    <xf numFmtId="0" fontId="12" fillId="0" borderId="43" xfId="0" applyFont="1" applyBorder="1">
      <alignment vertical="center"/>
    </xf>
    <xf numFmtId="0" fontId="12" fillId="0" borderId="12" xfId="0" applyFont="1" applyBorder="1">
      <alignment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lignment vertical="center"/>
    </xf>
    <xf numFmtId="0" fontId="12" fillId="0" borderId="59" xfId="0" applyFont="1" applyBorder="1">
      <alignment vertical="center"/>
    </xf>
    <xf numFmtId="0" fontId="12" fillId="0" borderId="60" xfId="0" applyFont="1" applyBorder="1">
      <alignment vertical="center"/>
    </xf>
    <xf numFmtId="0" fontId="12" fillId="0" borderId="61" xfId="0" applyFont="1" applyBorder="1">
      <alignment vertical="center"/>
    </xf>
    <xf numFmtId="0" fontId="0" fillId="0" borderId="50" xfId="0" applyBorder="1">
      <alignment vertical="center"/>
    </xf>
    <xf numFmtId="0" fontId="12" fillId="0" borderId="32" xfId="0" applyFont="1" applyBorder="1">
      <alignment vertical="center"/>
    </xf>
    <xf numFmtId="0" fontId="12" fillId="0" borderId="33" xfId="0" applyFont="1" applyBorder="1">
      <alignment vertical="center"/>
    </xf>
    <xf numFmtId="0" fontId="0" fillId="0" borderId="56" xfId="0" applyBorder="1">
      <alignment vertical="center"/>
    </xf>
    <xf numFmtId="0" fontId="12" fillId="0" borderId="57" xfId="0" applyFont="1" applyBorder="1">
      <alignment vertical="center"/>
    </xf>
    <xf numFmtId="0" fontId="12" fillId="0" borderId="62" xfId="0" applyFont="1" applyBorder="1" applyAlignment="1">
      <alignment horizontal="center" vertical="center"/>
    </xf>
    <xf numFmtId="0" fontId="12" fillId="0" borderId="63" xfId="0" applyFont="1" applyBorder="1">
      <alignment vertical="center"/>
    </xf>
    <xf numFmtId="0" fontId="12" fillId="0" borderId="56" xfId="0" applyFont="1" applyBorder="1">
      <alignment vertical="center"/>
    </xf>
    <xf numFmtId="0" fontId="12" fillId="0" borderId="62" xfId="0" applyFont="1" applyBorder="1">
      <alignment vertical="center"/>
    </xf>
    <xf numFmtId="0" fontId="12" fillId="0" borderId="13" xfId="0" applyFont="1" applyBorder="1">
      <alignment vertical="center"/>
    </xf>
    <xf numFmtId="0" fontId="12" fillId="0" borderId="20" xfId="0" applyFont="1" applyBorder="1">
      <alignment vertical="center"/>
    </xf>
    <xf numFmtId="0" fontId="12" fillId="0" borderId="64" xfId="0" applyFont="1" applyBorder="1">
      <alignment vertical="center"/>
    </xf>
    <xf numFmtId="0" fontId="12" fillId="0" borderId="39" xfId="0" applyFont="1" applyBorder="1">
      <alignment vertical="center"/>
    </xf>
    <xf numFmtId="0" fontId="12" fillId="0" borderId="41" xfId="0" applyFont="1" applyBorder="1">
      <alignment vertical="center"/>
    </xf>
    <xf numFmtId="0" fontId="0" fillId="0" borderId="1" xfId="0" applyBorder="1">
      <alignment vertical="center"/>
    </xf>
    <xf numFmtId="0" fontId="12" fillId="0" borderId="34"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19" xfId="0" applyFont="1" applyBorder="1">
      <alignment vertical="center"/>
    </xf>
    <xf numFmtId="0" fontId="12" fillId="0" borderId="65" xfId="0" applyFont="1" applyBorder="1">
      <alignment vertical="center"/>
    </xf>
    <xf numFmtId="0" fontId="12" fillId="0" borderId="16" xfId="0" applyFont="1" applyBorder="1">
      <alignment vertical="center"/>
    </xf>
    <xf numFmtId="0" fontId="12" fillId="0" borderId="18" xfId="0" applyFont="1" applyBorder="1">
      <alignment vertical="center"/>
    </xf>
    <xf numFmtId="0" fontId="12" fillId="0" borderId="22" xfId="0" applyFont="1" applyBorder="1">
      <alignment vertical="center"/>
    </xf>
    <xf numFmtId="0" fontId="12" fillId="0" borderId="66" xfId="0" applyFont="1" applyBorder="1">
      <alignment vertical="center"/>
    </xf>
    <xf numFmtId="0" fontId="1" fillId="5" borderId="43" xfId="0" applyFont="1" applyFill="1" applyBorder="1">
      <alignment vertical="center"/>
    </xf>
    <xf numFmtId="0" fontId="1" fillId="5" borderId="43" xfId="0" applyFont="1" applyFill="1" applyBorder="1" applyAlignment="1">
      <alignment vertical="center"/>
    </xf>
    <xf numFmtId="0" fontId="1" fillId="5" borderId="43" xfId="0" applyFont="1" applyFill="1" applyBorder="1" applyAlignment="1">
      <alignment horizontal="right"/>
    </xf>
    <xf numFmtId="0" fontId="3" fillId="0" borderId="0" xfId="0" applyFont="1" applyFill="1" applyAlignment="1">
      <alignment horizontal="left" vertical="center"/>
    </xf>
    <xf numFmtId="0" fontId="1" fillId="5" borderId="0" xfId="0" applyFont="1" applyFill="1">
      <alignment vertical="center"/>
    </xf>
    <xf numFmtId="0" fontId="7" fillId="4" borderId="13" xfId="0" applyFont="1" applyFill="1" applyBorder="1" applyAlignment="1">
      <alignment vertical="center"/>
    </xf>
    <xf numFmtId="0" fontId="7" fillId="0" borderId="67" xfId="0" applyFont="1" applyFill="1" applyBorder="1">
      <alignment vertical="center"/>
    </xf>
    <xf numFmtId="0" fontId="7" fillId="4" borderId="43" xfId="0" applyFont="1" applyFill="1" applyBorder="1" applyAlignment="1">
      <alignment horizontal="center" vertical="center"/>
    </xf>
    <xf numFmtId="0" fontId="7" fillId="0" borderId="67" xfId="0" applyFont="1" applyFill="1" applyBorder="1" applyAlignment="1">
      <alignment horizontal="center" vertical="center"/>
    </xf>
    <xf numFmtId="0" fontId="0" fillId="0" borderId="43" xfId="0" applyBorder="1">
      <alignment vertical="center"/>
    </xf>
    <xf numFmtId="0" fontId="1" fillId="6" borderId="0" xfId="0" applyFont="1" applyFill="1">
      <alignment vertical="center"/>
    </xf>
    <xf numFmtId="0" fontId="1" fillId="6" borderId="0" xfId="0" applyFont="1" applyFill="1" applyAlignment="1">
      <alignment horizontal="left" vertical="center"/>
    </xf>
    <xf numFmtId="0" fontId="1" fillId="6" borderId="0" xfId="0" applyFont="1" applyFill="1" applyAlignment="1">
      <alignment horizontal="center" vertical="center"/>
    </xf>
    <xf numFmtId="0" fontId="12" fillId="0" borderId="59" xfId="0" applyFont="1" applyFill="1" applyBorder="1">
      <alignment vertical="center"/>
    </xf>
    <xf numFmtId="0" fontId="12" fillId="0" borderId="58"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lignment vertical="center"/>
    </xf>
    <xf numFmtId="0" fontId="1" fillId="8" borderId="0" xfId="0" applyFont="1" applyFill="1">
      <alignment vertical="center"/>
    </xf>
    <xf numFmtId="0" fontId="1" fillId="8" borderId="0" xfId="0" applyFont="1" applyFill="1" applyAlignment="1">
      <alignment horizontal="left" vertical="center"/>
    </xf>
    <xf numFmtId="0" fontId="1" fillId="8" borderId="0" xfId="0" applyFont="1" applyFill="1" applyAlignment="1">
      <alignment horizontal="center" vertical="center"/>
    </xf>
    <xf numFmtId="0" fontId="12" fillId="0" borderId="12" xfId="0" applyFont="1" applyFill="1" applyBorder="1">
      <alignment vertical="center"/>
    </xf>
    <xf numFmtId="0" fontId="12" fillId="0" borderId="19" xfId="0" applyFont="1" applyFill="1" applyBorder="1">
      <alignment vertical="center"/>
    </xf>
    <xf numFmtId="0" fontId="12" fillId="0" borderId="20" xfId="0" applyFont="1" applyFill="1" applyBorder="1">
      <alignment vertical="center"/>
    </xf>
    <xf numFmtId="0" fontId="0" fillId="0" borderId="0" xfId="0" applyFill="1" applyBorder="1" applyAlignment="1">
      <alignment horizontal="left" vertical="center"/>
    </xf>
    <xf numFmtId="0" fontId="9" fillId="0" borderId="0" xfId="0" applyFont="1" applyFill="1" applyAlignment="1">
      <alignment vertical="center"/>
    </xf>
    <xf numFmtId="0" fontId="1" fillId="8" borderId="43" xfId="0" applyFont="1" applyFill="1" applyBorder="1">
      <alignment vertical="center"/>
    </xf>
    <xf numFmtId="0" fontId="1" fillId="0" borderId="0" xfId="0" applyFont="1" applyFill="1" applyAlignment="1">
      <alignment horizontal="center" vertical="center"/>
    </xf>
    <xf numFmtId="0" fontId="12" fillId="0" borderId="68" xfId="0" applyFont="1" applyBorder="1" applyAlignment="1">
      <alignment vertical="center"/>
    </xf>
    <xf numFmtId="0" fontId="0" fillId="0" borderId="43" xfId="0" applyFont="1" applyBorder="1">
      <alignment vertical="center"/>
    </xf>
    <xf numFmtId="0" fontId="12" fillId="0" borderId="60" xfId="0" applyFont="1" applyFill="1" applyBorder="1">
      <alignment vertical="center"/>
    </xf>
    <xf numFmtId="0" fontId="12" fillId="0" borderId="61" xfId="0" applyFont="1" applyFill="1" applyBorder="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left" vertical="center"/>
    </xf>
    <xf numFmtId="0" fontId="12" fillId="0" borderId="43" xfId="0" applyFont="1" applyBorder="1" applyAlignment="1">
      <alignment vertical="center"/>
    </xf>
    <xf numFmtId="0" fontId="7" fillId="0" borderId="0" xfId="0" applyFont="1" applyFill="1" applyBorder="1" applyAlignment="1">
      <alignment horizontal="left" vertical="center"/>
    </xf>
    <xf numFmtId="0" fontId="0" fillId="0" borderId="0" xfId="0" applyFill="1" applyAlignment="1">
      <alignment vertical="center"/>
    </xf>
    <xf numFmtId="0" fontId="1" fillId="7" borderId="0" xfId="0" applyFont="1" applyFill="1">
      <alignment vertical="center"/>
    </xf>
    <xf numFmtId="0" fontId="12" fillId="0" borderId="13" xfId="0" applyFont="1" applyFill="1" applyBorder="1">
      <alignment vertical="center"/>
    </xf>
    <xf numFmtId="0" fontId="0" fillId="0" borderId="58" xfId="0" applyBorder="1">
      <alignment vertical="center"/>
    </xf>
    <xf numFmtId="0" fontId="0" fillId="0" borderId="61" xfId="0" applyBorder="1">
      <alignment vertical="center"/>
    </xf>
    <xf numFmtId="0" fontId="12" fillId="0" borderId="11" xfId="0" applyFont="1" applyBorder="1">
      <alignment vertical="center"/>
    </xf>
    <xf numFmtId="0" fontId="0" fillId="0" borderId="0" xfId="0" applyFont="1" applyFill="1" applyBorder="1">
      <alignment vertical="center"/>
    </xf>
    <xf numFmtId="0" fontId="0" fillId="4" borderId="43" xfId="0" applyFont="1" applyFill="1" applyBorder="1" applyAlignment="1">
      <alignment horizontal="center" vertical="center"/>
    </xf>
    <xf numFmtId="0" fontId="0" fillId="0" borderId="67" xfId="0" applyFont="1" applyFill="1" applyBorder="1">
      <alignment vertical="center"/>
    </xf>
    <xf numFmtId="0" fontId="0" fillId="0" borderId="67" xfId="0" applyFont="1" applyFill="1" applyBorder="1" applyAlignment="1">
      <alignment horizontal="center" vertical="center"/>
    </xf>
    <xf numFmtId="0" fontId="0" fillId="0" borderId="0" xfId="0" applyFont="1" applyFill="1" applyAlignment="1">
      <alignment horizontal="left" vertical="center"/>
    </xf>
    <xf numFmtId="0" fontId="0" fillId="7" borderId="0" xfId="0" applyFont="1" applyFill="1">
      <alignment vertical="center"/>
    </xf>
    <xf numFmtId="0" fontId="0" fillId="0" borderId="59" xfId="0" applyFont="1" applyBorder="1">
      <alignment vertical="center"/>
    </xf>
    <xf numFmtId="0" fontId="1" fillId="0" borderId="48" xfId="0" applyFont="1" applyFill="1" applyBorder="1">
      <alignment vertical="center"/>
    </xf>
    <xf numFmtId="0" fontId="1" fillId="0" borderId="48"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lignment vertical="center"/>
    </xf>
    <xf numFmtId="0" fontId="15" fillId="0" borderId="0" xfId="0" applyFont="1" applyFill="1" applyAlignment="1">
      <alignment horizontal="left" vertical="center"/>
    </xf>
    <xf numFmtId="0" fontId="15" fillId="0" borderId="0" xfId="0" applyFont="1" applyFill="1">
      <alignment vertical="center"/>
    </xf>
    <xf numFmtId="0" fontId="2" fillId="0" borderId="14" xfId="0" applyFont="1" applyFill="1" applyBorder="1" applyAlignment="1">
      <alignment horizontal="center" vertical="center"/>
    </xf>
    <xf numFmtId="0" fontId="0" fillId="0" borderId="0" xfId="0" applyFill="1" applyBorder="1" applyAlignment="1">
      <alignment horizontal="center" vertical="center"/>
    </xf>
    <xf numFmtId="20" fontId="0" fillId="0" borderId="0" xfId="0" applyNumberFormat="1" applyFont="1" applyFill="1" applyAlignment="1">
      <alignment vertical="center"/>
    </xf>
    <xf numFmtId="0" fontId="12" fillId="0" borderId="92" xfId="0" applyFont="1" applyBorder="1">
      <alignment vertical="center"/>
    </xf>
    <xf numFmtId="0" fontId="12" fillId="0" borderId="93" xfId="0" applyFont="1" applyBorder="1">
      <alignment vertical="center"/>
    </xf>
    <xf numFmtId="0" fontId="1" fillId="8" borderId="0" xfId="0" applyFont="1" applyFill="1" applyBorder="1">
      <alignment vertical="center"/>
    </xf>
    <xf numFmtId="0" fontId="7" fillId="4" borderId="43" xfId="0" applyFont="1" applyFill="1" applyBorder="1" applyAlignment="1">
      <alignment vertical="center"/>
    </xf>
    <xf numFmtId="0" fontId="7" fillId="4" borderId="13"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1" fillId="5" borderId="0" xfId="0" applyFont="1" applyFill="1" applyAlignment="1">
      <alignment horizontal="center" vertical="center"/>
    </xf>
    <xf numFmtId="0" fontId="0" fillId="0" borderId="0" xfId="0" applyFont="1" applyFill="1" applyAlignment="1">
      <alignment horizontal="center" vertical="center"/>
    </xf>
    <xf numFmtId="0" fontId="1" fillId="7" borderId="0" xfId="0" applyFont="1" applyFill="1" applyAlignment="1">
      <alignment horizontal="center" vertical="center"/>
    </xf>
    <xf numFmtId="0" fontId="1" fillId="0" borderId="2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1" fillId="0" borderId="0" xfId="0" applyFont="1" applyFill="1" applyAlignment="1">
      <alignment horizontal="left"/>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27"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30" xfId="0" applyFont="1" applyFill="1" applyBorder="1" applyAlignment="1">
      <alignment horizontal="center" vertical="center" wrapText="1"/>
    </xf>
    <xf numFmtId="0" fontId="0" fillId="0" borderId="0" xfId="0" applyFont="1" applyFill="1" applyBorder="1" applyAlignment="1">
      <alignment horizontal="left" vertical="center" shrinkToFit="1"/>
    </xf>
    <xf numFmtId="0" fontId="1" fillId="0" borderId="0" xfId="0" applyFont="1" applyFill="1" applyAlignment="1">
      <alignment horizontal="left" vertical="center" shrinkToFit="1"/>
    </xf>
    <xf numFmtId="0" fontId="2" fillId="0" borderId="91" xfId="0" applyFont="1" applyFill="1" applyBorder="1" applyAlignment="1">
      <alignment horizontal="center" vertical="center"/>
    </xf>
    <xf numFmtId="0" fontId="8" fillId="0" borderId="38" xfId="0" applyFont="1" applyFill="1" applyBorder="1" applyAlignment="1">
      <alignment horizontal="lef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8" xfId="0" applyFont="1" applyFill="1" applyBorder="1" applyAlignment="1">
      <alignment horizontal="center" vertical="center" wrapText="1"/>
    </xf>
    <xf numFmtId="0" fontId="0" fillId="0" borderId="58" xfId="0" applyFont="1" applyBorder="1">
      <alignment vertical="center"/>
    </xf>
    <xf numFmtId="0" fontId="0" fillId="0" borderId="60" xfId="0" applyFont="1" applyBorder="1">
      <alignment vertical="center"/>
    </xf>
    <xf numFmtId="0" fontId="0" fillId="0" borderId="64" xfId="0" applyFont="1" applyBorder="1">
      <alignment vertical="center"/>
    </xf>
    <xf numFmtId="0" fontId="12" fillId="0" borderId="13" xfId="0" applyFont="1" applyBorder="1" applyAlignment="1">
      <alignment vertical="center" shrinkToFit="1"/>
    </xf>
    <xf numFmtId="0" fontId="0" fillId="0" borderId="43" xfId="0" applyFont="1" applyBorder="1" applyAlignment="1">
      <alignment vertical="center" shrinkToFit="1"/>
    </xf>
    <xf numFmtId="0" fontId="0" fillId="0" borderId="59" xfId="0" applyFont="1" applyBorder="1" applyAlignment="1">
      <alignment vertical="center" shrinkToFit="1"/>
    </xf>
    <xf numFmtId="0" fontId="0" fillId="0" borderId="34" xfId="0" applyFont="1" applyBorder="1">
      <alignment vertical="center"/>
    </xf>
    <xf numFmtId="0" fontId="0" fillId="0" borderId="35" xfId="0" applyFont="1" applyBorder="1">
      <alignment vertical="center"/>
    </xf>
    <xf numFmtId="0" fontId="0" fillId="0" borderId="59" xfId="0" applyFont="1" applyFill="1" applyBorder="1">
      <alignment vertical="center"/>
    </xf>
    <xf numFmtId="0" fontId="12" fillId="0" borderId="55" xfId="0" applyFont="1" applyBorder="1">
      <alignment vertical="center"/>
    </xf>
    <xf numFmtId="0" fontId="12" fillId="0" borderId="89" xfId="0" applyFont="1" applyFill="1" applyBorder="1">
      <alignment vertical="center"/>
    </xf>
    <xf numFmtId="0" fontId="12" fillId="0" borderId="53" xfId="0" applyFont="1" applyFill="1" applyBorder="1">
      <alignment vertical="center"/>
    </xf>
    <xf numFmtId="0" fontId="12" fillId="0" borderId="36" xfId="0" applyFont="1" applyFill="1" applyBorder="1">
      <alignment vertical="center"/>
    </xf>
    <xf numFmtId="0" fontId="0" fillId="0" borderId="59" xfId="0" applyBorder="1">
      <alignment vertical="center"/>
    </xf>
    <xf numFmtId="0" fontId="2" fillId="0" borderId="3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8" xfId="0" applyFont="1" applyFill="1" applyBorder="1" applyAlignment="1">
      <alignment horizontal="center" vertical="center"/>
    </xf>
    <xf numFmtId="0" fontId="8" fillId="0" borderId="38" xfId="0" applyFont="1" applyFill="1" applyBorder="1" applyAlignment="1">
      <alignment horizontal="center" vertical="center" shrinkToFit="1"/>
    </xf>
    <xf numFmtId="0" fontId="2" fillId="0" borderId="101"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10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38"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8"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108" xfId="0" applyFont="1" applyFill="1" applyBorder="1" applyAlignment="1">
      <alignment horizontal="center" vertical="center"/>
    </xf>
    <xf numFmtId="0" fontId="2" fillId="0" borderId="108" xfId="0" applyFont="1" applyFill="1" applyBorder="1" applyAlignment="1">
      <alignment horizontal="center" vertical="center"/>
    </xf>
    <xf numFmtId="0" fontId="17" fillId="0" borderId="38"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0" fillId="0" borderId="34" xfId="0" applyFill="1" applyBorder="1" applyAlignment="1">
      <alignment horizontal="center" vertical="center"/>
    </xf>
    <xf numFmtId="0" fontId="1" fillId="0" borderId="14" xfId="0" applyFont="1" applyFill="1" applyBorder="1" applyAlignment="1">
      <alignment horizontal="center" vertical="center"/>
    </xf>
    <xf numFmtId="0" fontId="0" fillId="9" borderId="34" xfId="0" applyFill="1" applyBorder="1" applyAlignment="1">
      <alignment horizontal="center" vertical="center"/>
    </xf>
    <xf numFmtId="0" fontId="1" fillId="9" borderId="14" xfId="0" applyFont="1" applyFill="1" applyBorder="1" applyAlignment="1">
      <alignment horizontal="center" vertical="center"/>
    </xf>
    <xf numFmtId="0" fontId="0" fillId="0" borderId="35" xfId="0" applyFill="1" applyBorder="1" applyAlignment="1">
      <alignment horizontal="center" vertical="center"/>
    </xf>
    <xf numFmtId="0" fontId="1" fillId="0" borderId="2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9" xfId="0" applyFont="1" applyFill="1" applyBorder="1" applyAlignment="1">
      <alignment horizontal="center" vertical="center"/>
    </xf>
    <xf numFmtId="0" fontId="0" fillId="9" borderId="35" xfId="0" applyFill="1" applyBorder="1" applyAlignment="1">
      <alignment horizontal="center" vertical="center"/>
    </xf>
    <xf numFmtId="0" fontId="1" fillId="9" borderId="29"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73"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109" xfId="0" applyFont="1" applyFill="1" applyBorder="1" applyAlignment="1">
      <alignment horizontal="center" vertical="center"/>
    </xf>
    <xf numFmtId="0" fontId="2" fillId="0" borderId="40"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74" xfId="0" applyFont="1" applyFill="1" applyBorder="1" applyAlignment="1">
      <alignment horizontal="center" vertical="center"/>
    </xf>
    <xf numFmtId="0" fontId="0" fillId="0" borderId="34" xfId="0"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09" xfId="0" applyFont="1" applyFill="1" applyBorder="1" applyAlignment="1">
      <alignment horizontal="center" vertical="center"/>
    </xf>
    <xf numFmtId="0" fontId="1" fillId="0" borderId="73"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74" xfId="0" applyFont="1" applyFill="1" applyBorder="1" applyAlignment="1">
      <alignment horizontal="center" vertical="center" shrinkToFit="1"/>
    </xf>
    <xf numFmtId="0" fontId="0" fillId="0" borderId="35" xfId="0"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4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8"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49" xfId="0" applyFill="1" applyBorder="1" applyAlignment="1">
      <alignment horizontal="center" vertical="center"/>
    </xf>
    <xf numFmtId="0" fontId="1" fillId="0" borderId="100" xfId="0" applyFont="1" applyFill="1" applyBorder="1" applyAlignment="1">
      <alignment horizontal="center" vertical="center"/>
    </xf>
    <xf numFmtId="0" fontId="0" fillId="0" borderId="37" xfId="0" applyFill="1" applyBorder="1" applyAlignment="1">
      <alignment horizontal="center" vertical="center"/>
    </xf>
    <xf numFmtId="0" fontId="2" fillId="0" borderId="103"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10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4" xfId="0" applyFont="1" applyFill="1" applyBorder="1" applyAlignment="1">
      <alignment horizontal="center" vertical="center"/>
    </xf>
    <xf numFmtId="0" fontId="2" fillId="0" borderId="99" xfId="0" applyFont="1" applyFill="1" applyBorder="1" applyAlignment="1">
      <alignment horizontal="center" vertical="center"/>
    </xf>
    <xf numFmtId="0" fontId="7" fillId="0" borderId="73"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0" fillId="0" borderId="14" xfId="0" applyFill="1" applyBorder="1" applyAlignment="1">
      <alignment horizontal="center" vertical="center"/>
    </xf>
    <xf numFmtId="0" fontId="0" fillId="9" borderId="14" xfId="0" applyFill="1" applyBorder="1" applyAlignment="1">
      <alignment horizontal="center" vertical="center"/>
    </xf>
    <xf numFmtId="0" fontId="0" fillId="9" borderId="29" xfId="0" applyFill="1" applyBorder="1" applyAlignment="1">
      <alignment horizontal="center" vertical="center"/>
    </xf>
    <xf numFmtId="0" fontId="0" fillId="0" borderId="29" xfId="0" applyFill="1" applyBorder="1" applyAlignment="1">
      <alignment horizontal="center" vertical="center"/>
    </xf>
    <xf numFmtId="0" fontId="0" fillId="0" borderId="14" xfId="0" applyFill="1" applyBorder="1" applyAlignment="1">
      <alignment horizontal="center" vertical="center" shrinkToFit="1"/>
    </xf>
    <xf numFmtId="0" fontId="0" fillId="9" borderId="34" xfId="0" applyFill="1" applyBorder="1" applyAlignment="1">
      <alignment horizontal="center" vertical="center" shrinkToFit="1"/>
    </xf>
    <xf numFmtId="0" fontId="0" fillId="9" borderId="14"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0" xfId="0" applyFill="1" applyBorder="1" applyAlignment="1">
      <alignment horizontal="center" vertical="center"/>
    </xf>
    <xf numFmtId="0" fontId="1" fillId="0" borderId="81" xfId="0" applyFont="1" applyFill="1" applyBorder="1" applyAlignment="1">
      <alignment horizontal="center" wrapText="1"/>
    </xf>
    <xf numFmtId="0" fontId="1" fillId="0" borderId="47" xfId="0" applyFont="1" applyFill="1" applyBorder="1" applyAlignment="1">
      <alignment horizontal="center" wrapText="1"/>
    </xf>
    <xf numFmtId="0" fontId="1" fillId="0" borderId="0" xfId="0" applyFont="1" applyBorder="1" applyAlignment="1">
      <alignment horizontal="left" vertical="center"/>
    </xf>
    <xf numFmtId="0" fontId="1" fillId="0" borderId="42" xfId="0" applyFont="1" applyBorder="1" applyAlignment="1">
      <alignment horizontal="left" vertical="center"/>
    </xf>
    <xf numFmtId="0" fontId="1" fillId="0" borderId="46" xfId="0" applyFont="1" applyBorder="1" applyAlignment="1">
      <alignment horizontal="left" vertical="center"/>
    </xf>
    <xf numFmtId="0" fontId="1" fillId="0" borderId="45" xfId="0" applyFont="1" applyBorder="1" applyAlignment="1">
      <alignment horizontal="left" vertical="center"/>
    </xf>
    <xf numFmtId="0" fontId="1" fillId="0" borderId="87" xfId="0" applyFont="1" applyBorder="1" applyAlignment="1">
      <alignment horizontal="center"/>
    </xf>
    <xf numFmtId="0" fontId="1" fillId="0" borderId="88" xfId="0" applyFont="1" applyBorder="1" applyAlignment="1">
      <alignment horizontal="center"/>
    </xf>
    <xf numFmtId="0" fontId="1" fillId="0" borderId="81" xfId="0" applyFont="1" applyBorder="1" applyAlignment="1">
      <alignment horizontal="center" wrapText="1"/>
    </xf>
    <xf numFmtId="0" fontId="1" fillId="0" borderId="47" xfId="0" applyFont="1" applyBorder="1" applyAlignment="1">
      <alignment horizontal="center" wrapText="1"/>
    </xf>
    <xf numFmtId="0" fontId="7" fillId="4" borderId="13"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49" xfId="0" applyFont="1" applyBorder="1" applyAlignment="1">
      <alignment horizontal="center" vertical="center"/>
    </xf>
    <xf numFmtId="0" fontId="12" fillId="0" borderId="90"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0" fillId="0" borderId="1" xfId="0" applyBorder="1" applyAlignment="1">
      <alignment horizontal="center" vertical="center"/>
    </xf>
    <xf numFmtId="0" fontId="12" fillId="0" borderId="52" xfId="0" applyFont="1" applyBorder="1" applyAlignment="1">
      <alignment horizontal="center" vertical="center"/>
    </xf>
    <xf numFmtId="0" fontId="12" fillId="0" borderId="3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12" fillId="0" borderId="57" xfId="0" applyFont="1" applyBorder="1" applyAlignment="1">
      <alignment horizontal="center" vertical="center"/>
    </xf>
    <xf numFmtId="0" fontId="12" fillId="0" borderId="66" xfId="0" applyFont="1" applyBorder="1" applyAlignment="1">
      <alignment horizontal="center" vertical="center"/>
    </xf>
    <xf numFmtId="0" fontId="12" fillId="0" borderId="35" xfId="0" applyFont="1" applyBorder="1" applyAlignment="1">
      <alignment horizontal="center" vertical="center"/>
    </xf>
    <xf numFmtId="0" fontId="12" fillId="0" borderId="22" xfId="0" applyFont="1" applyBorder="1" applyAlignment="1">
      <alignment horizontal="center" vertical="center"/>
    </xf>
    <xf numFmtId="0" fontId="12" fillId="0" borderId="34"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56" xfId="0" applyFont="1" applyBorder="1" applyAlignment="1">
      <alignment horizontal="center" vertical="center"/>
    </xf>
    <xf numFmtId="0" fontId="12" fillId="0" borderId="65" xfId="0" applyFont="1" applyBorder="1" applyAlignment="1">
      <alignment horizontal="center" vertical="center"/>
    </xf>
    <xf numFmtId="0" fontId="12" fillId="0" borderId="54" xfId="0" applyFont="1" applyBorder="1" applyAlignment="1">
      <alignment horizontal="center" vertical="center"/>
    </xf>
    <xf numFmtId="0" fontId="12" fillId="0" borderId="31" xfId="0" applyFont="1" applyBorder="1" applyAlignment="1">
      <alignment horizontal="center" vertical="center"/>
    </xf>
    <xf numFmtId="0" fontId="12" fillId="0" borderId="35" xfId="0" applyFont="1" applyFill="1" applyBorder="1" applyAlignment="1">
      <alignment horizontal="center" vertical="center"/>
    </xf>
    <xf numFmtId="0" fontId="12" fillId="0" borderId="94"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97"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1">
    <dxf>
      <fill>
        <patternFill>
          <bgColor indexed="5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index.html" TargetMode="External"/><Relationship Id="rId2" Type="http://schemas.openxmlformats.org/officeDocument/2006/relationships/hyperlink" Target="../index.html" TargetMode="External"/><Relationship Id="rId1" Type="http://schemas.openxmlformats.org/officeDocument/2006/relationships/hyperlink" Target="../index.html" TargetMode="External"/><Relationship Id="rId6" Type="http://schemas.openxmlformats.org/officeDocument/2006/relationships/printerSettings" Target="../printerSettings/printerSettings8.bin"/><Relationship Id="rId5" Type="http://schemas.openxmlformats.org/officeDocument/2006/relationships/hyperlink" Target="../index.html" TargetMode="External"/><Relationship Id="rId4" Type="http://schemas.openxmlformats.org/officeDocument/2006/relationships/hyperlink" Target="../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Z34"/>
  <sheetViews>
    <sheetView tabSelected="1" workbookViewId="0">
      <selection activeCell="Y22" sqref="Y22"/>
    </sheetView>
  </sheetViews>
  <sheetFormatPr defaultRowHeight="13.5"/>
  <cols>
    <col min="1" max="1" width="0.875" style="1" customWidth="1"/>
    <col min="2" max="2" width="2.625" style="1" customWidth="1"/>
    <col min="3" max="3" width="3.75" style="1" customWidth="1"/>
    <col min="4" max="4" width="12.75" style="1" customWidth="1"/>
    <col min="5" max="18" width="4.625" style="34" customWidth="1"/>
    <col min="19" max="22" width="5.125" style="34" hidden="1" customWidth="1"/>
    <col min="23" max="23" width="5.125" style="1" hidden="1" customWidth="1"/>
    <col min="24" max="24" width="5.125" style="6" hidden="1" customWidth="1"/>
    <col min="25" max="25" width="4.625" style="6" customWidth="1"/>
    <col min="26" max="26" width="3.25" style="6" customWidth="1"/>
    <col min="27" max="16384" width="9" style="1"/>
  </cols>
  <sheetData>
    <row r="1" spans="2:25" ht="18.75">
      <c r="C1" s="2" t="str">
        <f>予選要項!B2</f>
        <v xml:space="preserve">２０１９年度 </v>
      </c>
      <c r="D1" s="2"/>
      <c r="E1" s="3" t="s">
        <v>366</v>
      </c>
      <c r="F1" s="4"/>
      <c r="G1" s="4"/>
      <c r="H1" s="4"/>
      <c r="I1" s="4"/>
      <c r="J1" s="4"/>
      <c r="K1" s="4"/>
      <c r="L1" s="4"/>
      <c r="M1" s="4"/>
      <c r="N1" s="4"/>
      <c r="O1" s="4"/>
      <c r="P1" s="4"/>
      <c r="Q1" s="4"/>
      <c r="R1" s="5"/>
      <c r="S1" s="4"/>
      <c r="T1" s="4"/>
      <c r="U1" s="4"/>
      <c r="V1" s="4"/>
    </row>
    <row r="2" spans="2:25" ht="19.5" thickBot="1">
      <c r="D2" s="7" t="s">
        <v>152</v>
      </c>
      <c r="E2" s="8"/>
      <c r="F2" s="8"/>
      <c r="G2" s="8"/>
      <c r="H2" s="8"/>
      <c r="I2" s="8"/>
      <c r="J2" s="8"/>
      <c r="K2" s="8"/>
      <c r="L2" s="8"/>
      <c r="M2" s="8"/>
      <c r="N2" s="8"/>
      <c r="O2" s="8"/>
      <c r="P2" s="8"/>
      <c r="Q2" s="4"/>
      <c r="R2" s="4"/>
      <c r="S2" s="4"/>
      <c r="T2" s="4"/>
      <c r="U2" s="4"/>
      <c r="V2" s="4"/>
    </row>
    <row r="3" spans="2:25" ht="14.25" thickBot="1">
      <c r="C3" s="9" t="s">
        <v>439</v>
      </c>
      <c r="D3" s="280" t="s">
        <v>558</v>
      </c>
      <c r="E3" s="312" t="str">
        <f>C4</f>
        <v>大　　師</v>
      </c>
      <c r="F3" s="313"/>
      <c r="G3" s="314"/>
      <c r="H3" s="320" t="str">
        <f>C5</f>
        <v>市川崎・総合科学</v>
      </c>
      <c r="I3" s="321"/>
      <c r="J3" s="322"/>
      <c r="K3" s="312" t="str">
        <f>C6</f>
        <v>橘</v>
      </c>
      <c r="L3" s="313"/>
      <c r="M3" s="314"/>
      <c r="N3" s="320" t="str">
        <f>C7</f>
        <v>麻　　生</v>
      </c>
      <c r="O3" s="321"/>
      <c r="P3" s="322"/>
      <c r="Q3" s="10" t="s">
        <v>0</v>
      </c>
      <c r="R3" s="10" t="s">
        <v>68</v>
      </c>
      <c r="S3" s="11" t="s">
        <v>69</v>
      </c>
      <c r="T3" s="11" t="s">
        <v>70</v>
      </c>
      <c r="U3" s="11" t="s">
        <v>71</v>
      </c>
      <c r="V3" s="11"/>
      <c r="W3" s="11"/>
      <c r="X3" s="12"/>
      <c r="Y3" s="44" t="s">
        <v>1</v>
      </c>
    </row>
    <row r="4" spans="2:25" ht="14.25" thickTop="1">
      <c r="B4" s="1">
        <v>1</v>
      </c>
      <c r="C4" s="304" t="s">
        <v>605</v>
      </c>
      <c r="D4" s="305"/>
      <c r="E4" s="315"/>
      <c r="F4" s="316"/>
      <c r="G4" s="317"/>
      <c r="H4" s="13">
        <v>11</v>
      </c>
      <c r="I4" s="14" t="s">
        <v>2</v>
      </c>
      <c r="J4" s="15">
        <v>4</v>
      </c>
      <c r="K4" s="13">
        <v>2</v>
      </c>
      <c r="L4" s="14" t="s">
        <v>2</v>
      </c>
      <c r="M4" s="15">
        <v>9</v>
      </c>
      <c r="N4" s="13">
        <v>9</v>
      </c>
      <c r="O4" s="14" t="s">
        <v>2</v>
      </c>
      <c r="P4" s="16">
        <v>0</v>
      </c>
      <c r="Q4" s="17">
        <f>S4*3+U4</f>
        <v>6</v>
      </c>
      <c r="R4" s="17">
        <f>(H4+K4+N4)-(J4+M4+P4)</f>
        <v>9</v>
      </c>
      <c r="S4" s="16">
        <f>COUNTIF(V4:X4,"A")</f>
        <v>2</v>
      </c>
      <c r="T4" s="16">
        <f>COUNTIF(V4:X4,"C")</f>
        <v>1</v>
      </c>
      <c r="U4" s="16">
        <f>COUNTIF(V4:X4,"B")</f>
        <v>0</v>
      </c>
      <c r="V4" s="17" t="str">
        <f>IF(H4="","",IF(H4&gt;J4,"A",IF(H4=J4,"B","C")))</f>
        <v>A</v>
      </c>
      <c r="W4" s="17" t="str">
        <f>IF(K4="","",IF(K4&gt;M4,"A",IF(K4=M4,"B","C")))</f>
        <v>C</v>
      </c>
      <c r="X4" s="45" t="str">
        <f>IF(N4="","",IF(N4&gt;P4,"A",IF(N4=P4,"B","C")))</f>
        <v>A</v>
      </c>
      <c r="Y4" s="46">
        <v>2</v>
      </c>
    </row>
    <row r="5" spans="2:25">
      <c r="B5" s="1">
        <v>2</v>
      </c>
      <c r="C5" s="302" t="s">
        <v>606</v>
      </c>
      <c r="D5" s="303"/>
      <c r="E5" s="18">
        <v>4</v>
      </c>
      <c r="F5" s="19" t="s">
        <v>2</v>
      </c>
      <c r="G5" s="20">
        <v>11</v>
      </c>
      <c r="H5" s="296"/>
      <c r="I5" s="297"/>
      <c r="J5" s="298"/>
      <c r="K5" s="21">
        <v>0</v>
      </c>
      <c r="L5" s="19" t="s">
        <v>3</v>
      </c>
      <c r="M5" s="20">
        <v>7</v>
      </c>
      <c r="N5" s="21">
        <v>9</v>
      </c>
      <c r="O5" s="19" t="s">
        <v>3</v>
      </c>
      <c r="P5" s="22">
        <v>7</v>
      </c>
      <c r="Q5" s="23">
        <f>S5*3+U5</f>
        <v>3</v>
      </c>
      <c r="R5" s="23">
        <f>(E5+K5+N5)-(G5+M5+P5)</f>
        <v>-12</v>
      </c>
      <c r="S5" s="22">
        <f>COUNTIF(V5:X5,"A")</f>
        <v>1</v>
      </c>
      <c r="T5" s="22">
        <f>COUNTIF(V5:X5,"C")</f>
        <v>2</v>
      </c>
      <c r="U5" s="22">
        <f>COUNTIF(V5:X5,"B")</f>
        <v>0</v>
      </c>
      <c r="V5" s="23" t="str">
        <f>IF(E5="","",IF(E5&gt;G5,"A",IF(E5=G5,"B","C")))</f>
        <v>C</v>
      </c>
      <c r="W5" s="23" t="str">
        <f>IF(K5="","",IF(K5&gt;M5,"A",IF(K5=M5,"B","C")))</f>
        <v>C</v>
      </c>
      <c r="X5" s="24" t="str">
        <f>IF(N5="","",IF(N5&gt;P5,"A",IF(N5=P5,"B","C")))</f>
        <v>A</v>
      </c>
      <c r="Y5" s="47">
        <v>3</v>
      </c>
    </row>
    <row r="6" spans="2:25">
      <c r="B6" s="1">
        <v>3</v>
      </c>
      <c r="C6" s="304" t="s">
        <v>607</v>
      </c>
      <c r="D6" s="305"/>
      <c r="E6" s="18">
        <v>9</v>
      </c>
      <c r="F6" s="19" t="s">
        <v>2</v>
      </c>
      <c r="G6" s="20">
        <v>2</v>
      </c>
      <c r="H6" s="21">
        <v>7</v>
      </c>
      <c r="I6" s="19" t="s">
        <v>4</v>
      </c>
      <c r="J6" s="20">
        <v>0</v>
      </c>
      <c r="K6" s="296"/>
      <c r="L6" s="297"/>
      <c r="M6" s="298"/>
      <c r="N6" s="21">
        <v>22</v>
      </c>
      <c r="O6" s="19" t="s">
        <v>4</v>
      </c>
      <c r="P6" s="22">
        <v>0</v>
      </c>
      <c r="Q6" s="23">
        <f>S6*3+U6</f>
        <v>9</v>
      </c>
      <c r="R6" s="23">
        <f>(E6+H6+N6)-(G6+J6+P6)</f>
        <v>36</v>
      </c>
      <c r="S6" s="22">
        <f>COUNTIF(V6:X6,"A")</f>
        <v>3</v>
      </c>
      <c r="T6" s="22">
        <f>COUNTIF(V6:X6,"C")</f>
        <v>0</v>
      </c>
      <c r="U6" s="22">
        <f>COUNTIF(V6:X6,"B")</f>
        <v>0</v>
      </c>
      <c r="V6" s="23" t="str">
        <f>IF(E6="","",IF(E6&gt;G6,"A",IF(E6=G6,"B","C")))</f>
        <v>A</v>
      </c>
      <c r="W6" s="23" t="str">
        <f>IF(H6="","",IF(H6&gt;J6,"A",IF(H6=J6,"B","C")))</f>
        <v>A</v>
      </c>
      <c r="X6" s="24" t="str">
        <f>IF(N6="","",IF(N6&gt;P6,"A",IF(N6=P6,"B","C")))</f>
        <v>A</v>
      </c>
      <c r="Y6" s="47">
        <v>1</v>
      </c>
    </row>
    <row r="7" spans="2:25" ht="14.25" thickBot="1">
      <c r="B7" s="1">
        <v>4</v>
      </c>
      <c r="C7" s="308" t="s">
        <v>608</v>
      </c>
      <c r="D7" s="309"/>
      <c r="E7" s="25">
        <v>0</v>
      </c>
      <c r="F7" s="26" t="s">
        <v>2</v>
      </c>
      <c r="G7" s="27">
        <v>9</v>
      </c>
      <c r="H7" s="28">
        <v>7</v>
      </c>
      <c r="I7" s="26" t="s">
        <v>2</v>
      </c>
      <c r="J7" s="27">
        <v>9</v>
      </c>
      <c r="K7" s="28">
        <v>0</v>
      </c>
      <c r="L7" s="26" t="s">
        <v>2</v>
      </c>
      <c r="M7" s="27">
        <v>22</v>
      </c>
      <c r="N7" s="299"/>
      <c r="O7" s="300"/>
      <c r="P7" s="301"/>
      <c r="Q7" s="29">
        <f>S7*3+U7</f>
        <v>0</v>
      </c>
      <c r="R7" s="29">
        <f>(E7+H7+K7)-(G7+J7+M7)</f>
        <v>-33</v>
      </c>
      <c r="S7" s="48">
        <f>COUNTIF(V7:X7,"A")</f>
        <v>0</v>
      </c>
      <c r="T7" s="48">
        <f>COUNTIF(V7:X7,"C")</f>
        <v>3</v>
      </c>
      <c r="U7" s="48">
        <f>COUNTIF(V7:X7,"B")</f>
        <v>0</v>
      </c>
      <c r="V7" s="29" t="str">
        <f>IF(E7="","",IF(E7&gt;G7,"A",IF(E7=G7,"B","C")))</f>
        <v>C</v>
      </c>
      <c r="W7" s="29" t="str">
        <f>IF(H7="","",IF(H7&gt;J7,"A",IF(H7=J7,"B","C")))</f>
        <v>C</v>
      </c>
      <c r="X7" s="30" t="str">
        <f>IF(K7="","",IF(K7&gt;M7,"A",IF(K7=M7,"B","C")))</f>
        <v>C</v>
      </c>
      <c r="Y7" s="49">
        <v>4</v>
      </c>
    </row>
    <row r="8" spans="2:25">
      <c r="C8" s="31"/>
      <c r="D8" s="31"/>
      <c r="E8" s="32"/>
      <c r="F8" s="32"/>
      <c r="G8" s="32"/>
      <c r="H8" s="32"/>
      <c r="I8" s="32"/>
      <c r="J8" s="32"/>
      <c r="K8" s="32"/>
      <c r="L8" s="32"/>
      <c r="M8" s="32"/>
      <c r="N8" s="32"/>
      <c r="O8" s="32"/>
      <c r="P8" s="32"/>
      <c r="Q8" s="32"/>
      <c r="R8" s="32"/>
      <c r="S8" s="32"/>
      <c r="T8" s="32"/>
      <c r="U8" s="32"/>
      <c r="V8" s="32"/>
    </row>
    <row r="9" spans="2:25" ht="14.25" thickBot="1">
      <c r="C9" s="97"/>
      <c r="D9" s="97"/>
      <c r="E9" s="32"/>
      <c r="F9" s="32"/>
      <c r="G9" s="32"/>
      <c r="H9" s="32"/>
      <c r="I9" s="32"/>
      <c r="J9" s="32"/>
      <c r="K9" s="32"/>
      <c r="L9" s="32"/>
      <c r="M9" s="32"/>
      <c r="N9" s="32"/>
      <c r="O9" s="32"/>
      <c r="P9" s="32"/>
      <c r="Q9" s="32"/>
      <c r="R9" s="32"/>
      <c r="S9" s="32"/>
      <c r="T9" s="32"/>
      <c r="U9" s="32"/>
      <c r="V9" s="32"/>
    </row>
    <row r="10" spans="2:25" ht="14.25" thickBot="1">
      <c r="C10" s="9" t="s">
        <v>440</v>
      </c>
      <c r="D10" s="281" t="s">
        <v>609</v>
      </c>
      <c r="E10" s="312" t="str">
        <f>C11</f>
        <v>桐光学園</v>
      </c>
      <c r="F10" s="313"/>
      <c r="G10" s="314"/>
      <c r="H10" s="312" t="str">
        <f>C12</f>
        <v>生　　田</v>
      </c>
      <c r="I10" s="313"/>
      <c r="J10" s="314"/>
      <c r="K10" s="312" t="str">
        <f>C13</f>
        <v>菅</v>
      </c>
      <c r="L10" s="313"/>
      <c r="M10" s="314"/>
      <c r="N10" s="312" t="str">
        <f>C14</f>
        <v>生 田 東</v>
      </c>
      <c r="O10" s="313"/>
      <c r="P10" s="314"/>
      <c r="Q10" s="10" t="s">
        <v>0</v>
      </c>
      <c r="R10" s="10" t="s">
        <v>68</v>
      </c>
      <c r="S10" s="11" t="s">
        <v>69</v>
      </c>
      <c r="T10" s="11" t="s">
        <v>70</v>
      </c>
      <c r="U10" s="11" t="s">
        <v>71</v>
      </c>
      <c r="V10" s="11"/>
      <c r="W10" s="11"/>
      <c r="X10" s="12"/>
      <c r="Y10" s="44" t="s">
        <v>1</v>
      </c>
    </row>
    <row r="11" spans="2:25" ht="14.25" thickTop="1">
      <c r="B11" s="1">
        <v>1</v>
      </c>
      <c r="C11" s="304" t="s">
        <v>610</v>
      </c>
      <c r="D11" s="305"/>
      <c r="E11" s="315"/>
      <c r="F11" s="316"/>
      <c r="G11" s="317"/>
      <c r="H11" s="13">
        <v>10</v>
      </c>
      <c r="I11" s="14" t="s">
        <v>5</v>
      </c>
      <c r="J11" s="15">
        <v>0</v>
      </c>
      <c r="K11" s="13">
        <v>10</v>
      </c>
      <c r="L11" s="14" t="s">
        <v>5</v>
      </c>
      <c r="M11" s="15">
        <v>0</v>
      </c>
      <c r="N11" s="13">
        <v>10</v>
      </c>
      <c r="O11" s="14" t="s">
        <v>5</v>
      </c>
      <c r="P11" s="16">
        <v>0</v>
      </c>
      <c r="Q11" s="17">
        <f>S11*3+U11</f>
        <v>9</v>
      </c>
      <c r="R11" s="17">
        <f>(H11+K11+N11)-(J11+M11+P11)</f>
        <v>30</v>
      </c>
      <c r="S11" s="16">
        <f>COUNTIF(V11:X11,"A")</f>
        <v>3</v>
      </c>
      <c r="T11" s="16">
        <f>COUNTIF(V11:X11,"C")</f>
        <v>0</v>
      </c>
      <c r="U11" s="16">
        <f>COUNTIF(V11:X11,"B")</f>
        <v>0</v>
      </c>
      <c r="V11" s="17" t="str">
        <f>IF(H11="","",IF(H11&gt;J11,"A",IF(H11=J11,"B","C")))</f>
        <v>A</v>
      </c>
      <c r="W11" s="17" t="str">
        <f>IF(K11="","",IF(K11&gt;M11,"A",IF(K11=M11,"B","C")))</f>
        <v>A</v>
      </c>
      <c r="X11" s="45" t="str">
        <f>IF(N11="","",IF(N11&gt;P11,"A",IF(N11=P11,"B","C")))</f>
        <v>A</v>
      </c>
      <c r="Y11" s="46">
        <v>1</v>
      </c>
    </row>
    <row r="12" spans="2:25">
      <c r="B12" s="1">
        <v>2</v>
      </c>
      <c r="C12" s="302" t="s">
        <v>611</v>
      </c>
      <c r="D12" s="303"/>
      <c r="E12" s="18">
        <v>0</v>
      </c>
      <c r="F12" s="19" t="s">
        <v>2</v>
      </c>
      <c r="G12" s="20">
        <v>10</v>
      </c>
      <c r="H12" s="296"/>
      <c r="I12" s="297"/>
      <c r="J12" s="298"/>
      <c r="K12" s="21">
        <v>1</v>
      </c>
      <c r="L12" s="19" t="s">
        <v>6</v>
      </c>
      <c r="M12" s="20">
        <v>11</v>
      </c>
      <c r="N12" s="21">
        <v>0</v>
      </c>
      <c r="O12" s="19" t="s">
        <v>6</v>
      </c>
      <c r="P12" s="22">
        <v>16</v>
      </c>
      <c r="Q12" s="23">
        <f>S12*3+U12</f>
        <v>0</v>
      </c>
      <c r="R12" s="23">
        <f>(E12+K12+N12)-(G12+M12+P12)</f>
        <v>-36</v>
      </c>
      <c r="S12" s="22">
        <f>COUNTIF(V12:X12,"A")</f>
        <v>0</v>
      </c>
      <c r="T12" s="22">
        <f>COUNTIF(V12:X12,"C")</f>
        <v>3</v>
      </c>
      <c r="U12" s="22">
        <f>COUNTIF(V12:X12,"B")</f>
        <v>0</v>
      </c>
      <c r="V12" s="23" t="str">
        <f>IF(E12="","",IF(E12&gt;G12,"A",IF(E12=G12,"B","C")))</f>
        <v>C</v>
      </c>
      <c r="W12" s="23" t="str">
        <f>IF(K12="","",IF(K12&gt;M12,"A",IF(K12=M12,"B","C")))</f>
        <v>C</v>
      </c>
      <c r="X12" s="24" t="str">
        <f>IF(N12="","",IF(N12&gt;P12,"A",IF(N12=P12,"B","C")))</f>
        <v>C</v>
      </c>
      <c r="Y12" s="47">
        <v>4</v>
      </c>
    </row>
    <row r="13" spans="2:25">
      <c r="B13" s="1">
        <v>3</v>
      </c>
      <c r="C13" s="302" t="s">
        <v>612</v>
      </c>
      <c r="D13" s="303"/>
      <c r="E13" s="18">
        <v>0</v>
      </c>
      <c r="F13" s="19" t="s">
        <v>2</v>
      </c>
      <c r="G13" s="20">
        <v>10</v>
      </c>
      <c r="H13" s="21">
        <v>11</v>
      </c>
      <c r="I13" s="19" t="s">
        <v>7</v>
      </c>
      <c r="J13" s="20">
        <v>1</v>
      </c>
      <c r="K13" s="296"/>
      <c r="L13" s="297"/>
      <c r="M13" s="298"/>
      <c r="N13" s="21">
        <v>4</v>
      </c>
      <c r="O13" s="19" t="s">
        <v>7</v>
      </c>
      <c r="P13" s="22">
        <v>4</v>
      </c>
      <c r="Q13" s="23">
        <f>S13*3+U13</f>
        <v>4</v>
      </c>
      <c r="R13" s="23">
        <f>(E13+H13+N13)-(G13+J13+P13)</f>
        <v>0</v>
      </c>
      <c r="S13" s="22">
        <f>COUNTIF(V13:X13,"A")</f>
        <v>1</v>
      </c>
      <c r="T13" s="22">
        <f>COUNTIF(V13:X13,"C")</f>
        <v>1</v>
      </c>
      <c r="U13" s="22">
        <f>COUNTIF(V13:X13,"B")</f>
        <v>1</v>
      </c>
      <c r="V13" s="23" t="str">
        <f>IF(E13="","",IF(E13&gt;G13,"A",IF(E13=G13,"B","C")))</f>
        <v>C</v>
      </c>
      <c r="W13" s="23" t="str">
        <f>IF(H13="","",IF(H13&gt;J13,"A",IF(H13=J13,"B","C")))</f>
        <v>A</v>
      </c>
      <c r="X13" s="24" t="str">
        <f>IF(N13="","",IF(N13&gt;P13,"A",IF(N13=P13,"B","C")))</f>
        <v>B</v>
      </c>
      <c r="Y13" s="47">
        <v>3</v>
      </c>
    </row>
    <row r="14" spans="2:25" ht="14.25" thickBot="1">
      <c r="B14" s="1">
        <v>4</v>
      </c>
      <c r="C14" s="310" t="s">
        <v>613</v>
      </c>
      <c r="D14" s="311"/>
      <c r="E14" s="25">
        <v>0</v>
      </c>
      <c r="F14" s="26" t="s">
        <v>2</v>
      </c>
      <c r="G14" s="27">
        <v>10</v>
      </c>
      <c r="H14" s="28">
        <v>16</v>
      </c>
      <c r="I14" s="26" t="s">
        <v>2</v>
      </c>
      <c r="J14" s="27">
        <v>0</v>
      </c>
      <c r="K14" s="28">
        <v>4</v>
      </c>
      <c r="L14" s="26" t="s">
        <v>2</v>
      </c>
      <c r="M14" s="27">
        <v>4</v>
      </c>
      <c r="N14" s="299"/>
      <c r="O14" s="300"/>
      <c r="P14" s="301"/>
      <c r="Q14" s="29">
        <f>S14*3+U14</f>
        <v>4</v>
      </c>
      <c r="R14" s="29">
        <f>(E14+H14+K14)-(G14+J14+M14)</f>
        <v>6</v>
      </c>
      <c r="S14" s="48">
        <f>COUNTIF(V14:X14,"A")</f>
        <v>1</v>
      </c>
      <c r="T14" s="48">
        <f>COUNTIF(V14:X14,"C")</f>
        <v>1</v>
      </c>
      <c r="U14" s="48">
        <f>COUNTIF(V14:X14,"B")</f>
        <v>1</v>
      </c>
      <c r="V14" s="29" t="str">
        <f>IF(E14="","",IF(E14&gt;G14,"A",IF(E14=G14,"B","C")))</f>
        <v>C</v>
      </c>
      <c r="W14" s="29" t="str">
        <f>IF(H14="","",IF(H14&gt;J14,"A",IF(H14=J14,"B","C")))</f>
        <v>A</v>
      </c>
      <c r="X14" s="30" t="str">
        <f>IF(K14="","",IF(K14&gt;M14,"A",IF(K14=M14,"B","C")))</f>
        <v>B</v>
      </c>
      <c r="Y14" s="49">
        <v>2</v>
      </c>
    </row>
    <row r="15" spans="2:25">
      <c r="C15" s="31"/>
      <c r="D15" s="31"/>
      <c r="E15" s="32"/>
      <c r="F15" s="32"/>
      <c r="G15" s="32"/>
      <c r="H15" s="32"/>
      <c r="I15" s="32"/>
      <c r="J15" s="32"/>
      <c r="K15" s="32"/>
      <c r="L15" s="32"/>
      <c r="M15" s="32"/>
      <c r="N15" s="32"/>
      <c r="O15" s="32"/>
      <c r="P15" s="32"/>
      <c r="Q15" s="32"/>
      <c r="R15" s="32"/>
      <c r="S15" s="32"/>
      <c r="T15" s="32"/>
      <c r="U15" s="32"/>
      <c r="V15" s="32"/>
    </row>
    <row r="16" spans="2:25" ht="14.25" thickBot="1">
      <c r="C16" s="97"/>
      <c r="D16" s="97"/>
      <c r="E16" s="32"/>
      <c r="F16" s="32"/>
      <c r="G16" s="32"/>
      <c r="H16" s="32"/>
      <c r="I16" s="32"/>
      <c r="J16" s="32"/>
      <c r="K16" s="32"/>
      <c r="L16" s="32"/>
      <c r="M16" s="32"/>
      <c r="N16" s="32"/>
      <c r="O16" s="32"/>
      <c r="P16" s="32"/>
      <c r="Q16" s="32"/>
      <c r="R16" s="32"/>
      <c r="S16" s="32"/>
      <c r="T16" s="32"/>
      <c r="U16" s="32"/>
      <c r="V16" s="32"/>
    </row>
    <row r="17" spans="2:25" ht="14.25" thickBot="1">
      <c r="C17" s="9" t="s">
        <v>441</v>
      </c>
      <c r="D17" s="64" t="s">
        <v>557</v>
      </c>
      <c r="E17" s="312" t="str">
        <f>C18</f>
        <v>川崎工科</v>
      </c>
      <c r="F17" s="313"/>
      <c r="G17" s="314"/>
      <c r="H17" s="312" t="str">
        <f>C19</f>
        <v>幸</v>
      </c>
      <c r="I17" s="313"/>
      <c r="J17" s="314"/>
      <c r="K17" s="312" t="str">
        <f>C20</f>
        <v>新　　城</v>
      </c>
      <c r="L17" s="313"/>
      <c r="M17" s="314"/>
      <c r="N17" s="312" t="str">
        <f>C21</f>
        <v>向の岡工業</v>
      </c>
      <c r="O17" s="313"/>
      <c r="P17" s="314"/>
      <c r="Q17" s="10" t="s">
        <v>0</v>
      </c>
      <c r="R17" s="10" t="s">
        <v>68</v>
      </c>
      <c r="S17" s="11" t="s">
        <v>69</v>
      </c>
      <c r="T17" s="11" t="s">
        <v>70</v>
      </c>
      <c r="U17" s="11" t="s">
        <v>71</v>
      </c>
      <c r="V17" s="11"/>
      <c r="W17" s="11"/>
      <c r="X17" s="12"/>
      <c r="Y17" s="44" t="s">
        <v>1</v>
      </c>
    </row>
    <row r="18" spans="2:25" ht="14.25" thickTop="1">
      <c r="B18" s="1">
        <v>1</v>
      </c>
      <c r="C18" s="304" t="s">
        <v>614</v>
      </c>
      <c r="D18" s="305"/>
      <c r="E18" s="315"/>
      <c r="F18" s="316"/>
      <c r="G18" s="317"/>
      <c r="H18" s="13">
        <v>13</v>
      </c>
      <c r="I18" s="14" t="s">
        <v>8</v>
      </c>
      <c r="J18" s="15">
        <v>3</v>
      </c>
      <c r="K18" s="13">
        <v>10</v>
      </c>
      <c r="L18" s="14" t="s">
        <v>8</v>
      </c>
      <c r="M18" s="15">
        <v>0</v>
      </c>
      <c r="N18" s="13">
        <v>16</v>
      </c>
      <c r="O18" s="14" t="s">
        <v>8</v>
      </c>
      <c r="P18" s="16">
        <v>1</v>
      </c>
      <c r="Q18" s="17">
        <f>S18*3+U18</f>
        <v>9</v>
      </c>
      <c r="R18" s="17">
        <f>(H18+K18+N18)-(J18+M18+P18)</f>
        <v>35</v>
      </c>
      <c r="S18" s="16">
        <f>COUNTIF(V18:X18,"A")</f>
        <v>3</v>
      </c>
      <c r="T18" s="16">
        <f>COUNTIF(V18:X18,"C")</f>
        <v>0</v>
      </c>
      <c r="U18" s="16">
        <f>COUNTIF(V18:X18,"B")</f>
        <v>0</v>
      </c>
      <c r="V18" s="17" t="str">
        <f>IF(H18="","",IF(H18&gt;J18,"A",IF(H18=J18,"B","C")))</f>
        <v>A</v>
      </c>
      <c r="W18" s="17" t="str">
        <f>IF(K18="","",IF(K18&gt;M18,"A",IF(K18=M18,"B","C")))</f>
        <v>A</v>
      </c>
      <c r="X18" s="45" t="str">
        <f>IF(N18="","",IF(N18&gt;P18,"A",IF(N18=P18,"B","C")))</f>
        <v>A</v>
      </c>
      <c r="Y18" s="46">
        <v>1</v>
      </c>
    </row>
    <row r="19" spans="2:25">
      <c r="B19" s="1">
        <v>2</v>
      </c>
      <c r="C19" s="302" t="s">
        <v>615</v>
      </c>
      <c r="D19" s="303"/>
      <c r="E19" s="18">
        <v>3</v>
      </c>
      <c r="F19" s="19" t="s">
        <v>2</v>
      </c>
      <c r="G19" s="20">
        <v>13</v>
      </c>
      <c r="H19" s="296"/>
      <c r="I19" s="297"/>
      <c r="J19" s="298"/>
      <c r="K19" s="21">
        <v>2</v>
      </c>
      <c r="L19" s="19" t="s">
        <v>4</v>
      </c>
      <c r="M19" s="20">
        <v>18</v>
      </c>
      <c r="N19" s="21">
        <v>12</v>
      </c>
      <c r="O19" s="19" t="s">
        <v>4</v>
      </c>
      <c r="P19" s="22">
        <v>2</v>
      </c>
      <c r="Q19" s="23">
        <f>S19*3+U19</f>
        <v>3</v>
      </c>
      <c r="R19" s="23">
        <f>(E19+K19+N19)-(G19+M19+P19)</f>
        <v>-16</v>
      </c>
      <c r="S19" s="22">
        <f>COUNTIF(V19:X19,"A")</f>
        <v>1</v>
      </c>
      <c r="T19" s="22">
        <f>COUNTIF(V19:X19,"C")</f>
        <v>2</v>
      </c>
      <c r="U19" s="22">
        <f>COUNTIF(V19:X19,"B")</f>
        <v>0</v>
      </c>
      <c r="V19" s="23" t="str">
        <f>IF(E19="","",IF(E19&gt;G19,"A",IF(E19=G19,"B","C")))</f>
        <v>C</v>
      </c>
      <c r="W19" s="23" t="str">
        <f>IF(K19="","",IF(K19&gt;M19,"A",IF(K19=M19,"B","C")))</f>
        <v>C</v>
      </c>
      <c r="X19" s="24" t="str">
        <f>IF(N19="","",IF(N19&gt;P19,"A",IF(N19=P19,"B","C")))</f>
        <v>A</v>
      </c>
      <c r="Y19" s="47">
        <v>3</v>
      </c>
    </row>
    <row r="20" spans="2:25">
      <c r="B20" s="1">
        <v>3</v>
      </c>
      <c r="C20" s="304" t="s">
        <v>616</v>
      </c>
      <c r="D20" s="305"/>
      <c r="E20" s="18">
        <v>0</v>
      </c>
      <c r="F20" s="19" t="s">
        <v>2</v>
      </c>
      <c r="G20" s="20">
        <v>10</v>
      </c>
      <c r="H20" s="21">
        <v>18</v>
      </c>
      <c r="I20" s="19" t="s">
        <v>2</v>
      </c>
      <c r="J20" s="20">
        <v>2</v>
      </c>
      <c r="K20" s="296"/>
      <c r="L20" s="297"/>
      <c r="M20" s="298"/>
      <c r="N20" s="21">
        <v>12</v>
      </c>
      <c r="O20" s="19" t="s">
        <v>2</v>
      </c>
      <c r="P20" s="22">
        <v>0</v>
      </c>
      <c r="Q20" s="23">
        <f>S20*3+U20</f>
        <v>6</v>
      </c>
      <c r="R20" s="23">
        <f>(E20+H20+N20)-(G20+J20+P20)</f>
        <v>18</v>
      </c>
      <c r="S20" s="22">
        <f>COUNTIF(V20:X20,"A")</f>
        <v>2</v>
      </c>
      <c r="T20" s="22">
        <f>COUNTIF(V20:X20,"C")</f>
        <v>1</v>
      </c>
      <c r="U20" s="22">
        <f>COUNTIF(V20:X20,"B")</f>
        <v>0</v>
      </c>
      <c r="V20" s="23" t="str">
        <f>IF(E20="","",IF(E20&gt;G20,"A",IF(E20=G20,"B","C")))</f>
        <v>C</v>
      </c>
      <c r="W20" s="23" t="str">
        <f>IF(H20="","",IF(H20&gt;J20,"A",IF(H20=J20,"B","C")))</f>
        <v>A</v>
      </c>
      <c r="X20" s="24" t="str">
        <f>IF(N20="","",IF(N20&gt;P20,"A",IF(N20=P20,"B","C")))</f>
        <v>A</v>
      </c>
      <c r="Y20" s="47">
        <v>2</v>
      </c>
    </row>
    <row r="21" spans="2:25" ht="14.25" thickBot="1">
      <c r="B21" s="1">
        <v>4</v>
      </c>
      <c r="C21" s="306" t="s">
        <v>617</v>
      </c>
      <c r="D21" s="307"/>
      <c r="E21" s="25">
        <v>1</v>
      </c>
      <c r="F21" s="26" t="s">
        <v>2</v>
      </c>
      <c r="G21" s="27">
        <v>16</v>
      </c>
      <c r="H21" s="28">
        <v>2</v>
      </c>
      <c r="I21" s="26" t="s">
        <v>9</v>
      </c>
      <c r="J21" s="27">
        <v>12</v>
      </c>
      <c r="K21" s="28">
        <v>0</v>
      </c>
      <c r="L21" s="26" t="s">
        <v>9</v>
      </c>
      <c r="M21" s="27">
        <v>12</v>
      </c>
      <c r="N21" s="299"/>
      <c r="O21" s="300"/>
      <c r="P21" s="301"/>
      <c r="Q21" s="29">
        <f>S21*3+U21</f>
        <v>0</v>
      </c>
      <c r="R21" s="29">
        <f>(E21+H21+K21)-(G21+J21+M21)</f>
        <v>-37</v>
      </c>
      <c r="S21" s="48">
        <f>COUNTIF(V21:X21,"A")</f>
        <v>0</v>
      </c>
      <c r="T21" s="48">
        <f>COUNTIF(V21:X21,"C")</f>
        <v>3</v>
      </c>
      <c r="U21" s="48">
        <f>COUNTIF(V21:X21,"B")</f>
        <v>0</v>
      </c>
      <c r="V21" s="29" t="str">
        <f>IF(E21="","",IF(E21&gt;G21,"A",IF(E21=G21,"B","C")))</f>
        <v>C</v>
      </c>
      <c r="W21" s="29" t="str">
        <f>IF(H21="","",IF(H21&gt;J21,"A",IF(H21=J21,"B","C")))</f>
        <v>C</v>
      </c>
      <c r="X21" s="30" t="str">
        <f>IF(K21="","",IF(K21&gt;M21,"A",IF(K21=M21,"B","C")))</f>
        <v>C</v>
      </c>
      <c r="Y21" s="49">
        <v>4</v>
      </c>
    </row>
    <row r="22" spans="2:25">
      <c r="C22" s="31"/>
      <c r="D22" s="31"/>
      <c r="E22" s="32"/>
      <c r="F22" s="32"/>
      <c r="G22" s="32"/>
      <c r="H22" s="32"/>
      <c r="I22" s="32"/>
      <c r="J22" s="32"/>
      <c r="K22" s="32"/>
      <c r="L22" s="32"/>
      <c r="M22" s="32"/>
      <c r="N22" s="32"/>
      <c r="O22" s="32"/>
      <c r="P22" s="32"/>
      <c r="Q22" s="32"/>
      <c r="R22" s="32"/>
      <c r="S22" s="32"/>
      <c r="T22" s="32"/>
      <c r="U22" s="32"/>
      <c r="V22" s="32"/>
    </row>
    <row r="23" spans="2:25" ht="14.25" thickBot="1">
      <c r="C23" s="97"/>
      <c r="D23" s="97"/>
      <c r="E23" s="32"/>
      <c r="F23" s="32"/>
      <c r="G23" s="32"/>
      <c r="H23" s="32"/>
      <c r="I23" s="32"/>
      <c r="J23" s="32"/>
      <c r="K23" s="32"/>
      <c r="L23" s="32"/>
      <c r="M23" s="32"/>
      <c r="N23" s="32"/>
      <c r="O23" s="32"/>
      <c r="P23" s="32"/>
      <c r="Q23" s="32"/>
      <c r="R23" s="32"/>
      <c r="S23" s="32"/>
      <c r="T23" s="32"/>
      <c r="U23" s="32"/>
      <c r="V23" s="32"/>
    </row>
    <row r="24" spans="2:25" ht="14.25" thickBot="1">
      <c r="C24" s="9" t="s">
        <v>442</v>
      </c>
      <c r="D24" s="64" t="s">
        <v>559</v>
      </c>
      <c r="E24" s="312" t="str">
        <f>C25</f>
        <v>住　　吉</v>
      </c>
      <c r="F24" s="313"/>
      <c r="G24" s="314"/>
      <c r="H24" s="312" t="str">
        <f>C26</f>
        <v>川 崎 北</v>
      </c>
      <c r="I24" s="313"/>
      <c r="J24" s="314"/>
      <c r="K24" s="312" t="str">
        <f>C27</f>
        <v>法 政 二</v>
      </c>
      <c r="L24" s="313"/>
      <c r="M24" s="314"/>
      <c r="N24" s="312" t="str">
        <f>C28</f>
        <v>高　　津</v>
      </c>
      <c r="O24" s="313"/>
      <c r="P24" s="314"/>
      <c r="Q24" s="10" t="s">
        <v>0</v>
      </c>
      <c r="R24" s="10" t="s">
        <v>68</v>
      </c>
      <c r="S24" s="11" t="s">
        <v>69</v>
      </c>
      <c r="T24" s="11" t="s">
        <v>70</v>
      </c>
      <c r="U24" s="11" t="s">
        <v>71</v>
      </c>
      <c r="V24" s="11"/>
      <c r="W24" s="11"/>
      <c r="X24" s="12"/>
      <c r="Y24" s="44" t="s">
        <v>1</v>
      </c>
    </row>
    <row r="25" spans="2:25" ht="14.25" thickTop="1">
      <c r="B25" s="1">
        <v>1</v>
      </c>
      <c r="C25" s="302" t="s">
        <v>618</v>
      </c>
      <c r="D25" s="303"/>
      <c r="E25" s="315"/>
      <c r="F25" s="316"/>
      <c r="G25" s="317"/>
      <c r="H25" s="13">
        <v>1</v>
      </c>
      <c r="I25" s="14" t="s">
        <v>10</v>
      </c>
      <c r="J25" s="15">
        <v>10</v>
      </c>
      <c r="K25" s="13">
        <v>0</v>
      </c>
      <c r="L25" s="14" t="s">
        <v>10</v>
      </c>
      <c r="M25" s="15">
        <v>7</v>
      </c>
      <c r="N25" s="13">
        <v>7</v>
      </c>
      <c r="O25" s="14" t="s">
        <v>10</v>
      </c>
      <c r="P25" s="16">
        <v>0</v>
      </c>
      <c r="Q25" s="17">
        <f>S25*3+U25</f>
        <v>3</v>
      </c>
      <c r="R25" s="17">
        <f>(H25+K25+N25)-(J25+M25+P25)</f>
        <v>-9</v>
      </c>
      <c r="S25" s="16">
        <f>COUNTIF(V25:X25,"A")</f>
        <v>1</v>
      </c>
      <c r="T25" s="16">
        <f>COUNTIF(V25:X25,"C")</f>
        <v>2</v>
      </c>
      <c r="U25" s="16">
        <f>COUNTIF(V25:X25,"B")</f>
        <v>0</v>
      </c>
      <c r="V25" s="17" t="str">
        <f>IF(H25="","",IF(H25&gt;J25,"A",IF(H25=J25,"B","C")))</f>
        <v>C</v>
      </c>
      <c r="W25" s="17" t="str">
        <f>IF(K25="","",IF(K25&gt;M25,"A",IF(K25=M25,"B","C")))</f>
        <v>C</v>
      </c>
      <c r="X25" s="45" t="str">
        <f>IF(N25="","",IF(N25&gt;P25,"A",IF(N25=P25,"B","C")))</f>
        <v>A</v>
      </c>
      <c r="Y25" s="46">
        <v>3</v>
      </c>
    </row>
    <row r="26" spans="2:25">
      <c r="B26" s="1">
        <v>2</v>
      </c>
      <c r="C26" s="304" t="s">
        <v>619</v>
      </c>
      <c r="D26" s="305"/>
      <c r="E26" s="18">
        <v>10</v>
      </c>
      <c r="F26" s="19" t="s">
        <v>2</v>
      </c>
      <c r="G26" s="20">
        <v>1</v>
      </c>
      <c r="H26" s="296"/>
      <c r="I26" s="297"/>
      <c r="J26" s="298"/>
      <c r="K26" s="21">
        <v>2</v>
      </c>
      <c r="L26" s="19" t="s">
        <v>7</v>
      </c>
      <c r="M26" s="20">
        <v>12</v>
      </c>
      <c r="N26" s="21">
        <v>10</v>
      </c>
      <c r="O26" s="19" t="s">
        <v>7</v>
      </c>
      <c r="P26" s="22">
        <v>0</v>
      </c>
      <c r="Q26" s="23">
        <f>S26*3+U26</f>
        <v>6</v>
      </c>
      <c r="R26" s="23">
        <f>(E26+K26+N26)-(G26+M26+P26)</f>
        <v>9</v>
      </c>
      <c r="S26" s="22">
        <f>COUNTIF(V26:X26,"A")</f>
        <v>2</v>
      </c>
      <c r="T26" s="22">
        <f>COUNTIF(V26:X26,"C")</f>
        <v>1</v>
      </c>
      <c r="U26" s="22">
        <f>COUNTIF(V26:X26,"B")</f>
        <v>0</v>
      </c>
      <c r="V26" s="23" t="str">
        <f>IF(E26="","",IF(E26&gt;G26,"A",IF(E26=G26,"B","C")))</f>
        <v>A</v>
      </c>
      <c r="W26" s="23" t="str">
        <f>IF(K26="","",IF(K26&gt;M26,"A",IF(K26=M26,"B","C")))</f>
        <v>C</v>
      </c>
      <c r="X26" s="24" t="str">
        <f>IF(N26="","",IF(N26&gt;P26,"A",IF(N26=P26,"B","C")))</f>
        <v>A</v>
      </c>
      <c r="Y26" s="47">
        <v>2</v>
      </c>
    </row>
    <row r="27" spans="2:25">
      <c r="B27" s="1">
        <v>3</v>
      </c>
      <c r="C27" s="304" t="s">
        <v>620</v>
      </c>
      <c r="D27" s="305"/>
      <c r="E27" s="18">
        <v>7</v>
      </c>
      <c r="F27" s="19" t="s">
        <v>2</v>
      </c>
      <c r="G27" s="20">
        <v>0</v>
      </c>
      <c r="H27" s="21">
        <v>12</v>
      </c>
      <c r="I27" s="19" t="s">
        <v>11</v>
      </c>
      <c r="J27" s="20">
        <v>2</v>
      </c>
      <c r="K27" s="296"/>
      <c r="L27" s="297"/>
      <c r="M27" s="298"/>
      <c r="N27" s="21">
        <v>12</v>
      </c>
      <c r="O27" s="19" t="s">
        <v>11</v>
      </c>
      <c r="P27" s="22">
        <v>0</v>
      </c>
      <c r="Q27" s="23">
        <f>S27*3+U27</f>
        <v>9</v>
      </c>
      <c r="R27" s="23">
        <f>(E27+H27+N27)-(G27+J27+P27)</f>
        <v>29</v>
      </c>
      <c r="S27" s="22">
        <f>COUNTIF(V27:X27,"A")</f>
        <v>3</v>
      </c>
      <c r="T27" s="22">
        <f>COUNTIF(V27:X27,"C")</f>
        <v>0</v>
      </c>
      <c r="U27" s="22">
        <f>COUNTIF(V27:X27,"B")</f>
        <v>0</v>
      </c>
      <c r="V27" s="23" t="str">
        <f>IF(E27="","",IF(E27&gt;G27,"A",IF(E27=G27,"B","C")))</f>
        <v>A</v>
      </c>
      <c r="W27" s="23" t="str">
        <f>IF(H27="","",IF(H27&gt;J27,"A",IF(H27=J27,"B","C")))</f>
        <v>A</v>
      </c>
      <c r="X27" s="24" t="str">
        <f>IF(N27="","",IF(N27&gt;P27,"A",IF(N27=P27,"B","C")))</f>
        <v>A</v>
      </c>
      <c r="Y27" s="47">
        <v>1</v>
      </c>
    </row>
    <row r="28" spans="2:25" ht="14.25" thickBot="1">
      <c r="B28" s="1">
        <v>4</v>
      </c>
      <c r="C28" s="306" t="s">
        <v>621</v>
      </c>
      <c r="D28" s="307"/>
      <c r="E28" s="25">
        <v>0</v>
      </c>
      <c r="F28" s="26" t="s">
        <v>2</v>
      </c>
      <c r="G28" s="27">
        <v>7</v>
      </c>
      <c r="H28" s="28">
        <v>0</v>
      </c>
      <c r="I28" s="26" t="s">
        <v>7</v>
      </c>
      <c r="J28" s="27">
        <v>10</v>
      </c>
      <c r="K28" s="28">
        <v>0</v>
      </c>
      <c r="L28" s="26" t="s">
        <v>7</v>
      </c>
      <c r="M28" s="27">
        <v>12</v>
      </c>
      <c r="N28" s="299"/>
      <c r="O28" s="300"/>
      <c r="P28" s="301"/>
      <c r="Q28" s="29">
        <f>S28*3+U28</f>
        <v>0</v>
      </c>
      <c r="R28" s="29">
        <f>(E28+H28+K28)-(G28+J28+M28)</f>
        <v>-29</v>
      </c>
      <c r="S28" s="48">
        <f>COUNTIF(V28:X28,"A")</f>
        <v>0</v>
      </c>
      <c r="T28" s="48">
        <f>COUNTIF(V28:X28,"C")</f>
        <v>3</v>
      </c>
      <c r="U28" s="48">
        <f>COUNTIF(V28:X28,"B")</f>
        <v>0</v>
      </c>
      <c r="V28" s="29" t="str">
        <f>IF(E28="","",IF(E28&gt;G28,"A",IF(E28=G28,"B","C")))</f>
        <v>C</v>
      </c>
      <c r="W28" s="29" t="str">
        <f>IF(H28="","",IF(H28&gt;J28,"A",IF(H28=J28,"B","C")))</f>
        <v>C</v>
      </c>
      <c r="X28" s="30" t="str">
        <f>IF(K28="","",IF(K28&gt;M28,"A",IF(K28=M28,"B","C")))</f>
        <v>C</v>
      </c>
      <c r="Y28" s="49">
        <v>4</v>
      </c>
    </row>
    <row r="29" spans="2:25">
      <c r="C29" s="31"/>
      <c r="D29" s="31"/>
      <c r="E29" s="32"/>
      <c r="F29" s="32"/>
      <c r="G29" s="32"/>
      <c r="H29" s="32"/>
      <c r="I29" s="32"/>
      <c r="J29" s="32"/>
      <c r="K29" s="32"/>
      <c r="L29" s="32"/>
      <c r="M29" s="32"/>
      <c r="N29" s="32"/>
      <c r="O29" s="32"/>
      <c r="P29" s="32"/>
      <c r="Q29" s="32"/>
      <c r="R29" s="32"/>
      <c r="S29" s="32"/>
      <c r="T29" s="32"/>
      <c r="U29" s="32"/>
      <c r="V29" s="32"/>
    </row>
    <row r="30" spans="2:25" ht="14.25" thickBot="1">
      <c r="C30" s="97"/>
      <c r="D30" s="97"/>
      <c r="E30" s="32"/>
      <c r="F30" s="32"/>
      <c r="G30" s="32"/>
      <c r="H30" s="32"/>
      <c r="I30" s="32"/>
      <c r="J30" s="32"/>
      <c r="K30" s="32"/>
      <c r="L30" s="32"/>
      <c r="M30" s="32"/>
      <c r="N30" s="32"/>
      <c r="O30" s="32"/>
      <c r="P30" s="32"/>
      <c r="Q30" s="32"/>
      <c r="R30" s="32"/>
      <c r="S30" s="32"/>
      <c r="T30" s="32"/>
      <c r="U30" s="32"/>
      <c r="V30" s="32"/>
    </row>
    <row r="31" spans="2:25" ht="14.25" thickBot="1">
      <c r="C31" s="9" t="s">
        <v>443</v>
      </c>
      <c r="D31" s="281" t="s">
        <v>622</v>
      </c>
      <c r="E31" s="312" t="str">
        <f>C32</f>
        <v>多　　摩</v>
      </c>
      <c r="F31" s="313"/>
      <c r="G31" s="314"/>
      <c r="H31" s="312" t="str">
        <f>C33</f>
        <v>県 川 崎</v>
      </c>
      <c r="I31" s="313"/>
      <c r="J31" s="314"/>
      <c r="K31" s="312" t="str">
        <f>C34</f>
        <v>百 合 丘</v>
      </c>
      <c r="L31" s="313"/>
      <c r="M31" s="324"/>
      <c r="N31" s="318"/>
      <c r="O31" s="318"/>
      <c r="P31" s="319"/>
      <c r="Q31" s="10" t="s">
        <v>0</v>
      </c>
      <c r="R31" s="10" t="s">
        <v>68</v>
      </c>
      <c r="S31" s="11" t="s">
        <v>69</v>
      </c>
      <c r="T31" s="11" t="s">
        <v>70</v>
      </c>
      <c r="U31" s="11" t="s">
        <v>71</v>
      </c>
      <c r="V31" s="11"/>
      <c r="W31" s="11"/>
      <c r="X31" s="12"/>
      <c r="Y31" s="44" t="s">
        <v>1</v>
      </c>
    </row>
    <row r="32" spans="2:25" ht="14.25" thickTop="1">
      <c r="B32" s="1">
        <v>1</v>
      </c>
      <c r="C32" s="302" t="s">
        <v>623</v>
      </c>
      <c r="D32" s="303"/>
      <c r="E32" s="315"/>
      <c r="F32" s="316"/>
      <c r="G32" s="317"/>
      <c r="H32" s="13">
        <v>23</v>
      </c>
      <c r="I32" s="14" t="s">
        <v>2</v>
      </c>
      <c r="J32" s="15">
        <v>0</v>
      </c>
      <c r="K32" s="13">
        <v>0</v>
      </c>
      <c r="L32" s="14" t="s">
        <v>2</v>
      </c>
      <c r="M32" s="287">
        <v>1</v>
      </c>
      <c r="N32" s="283"/>
      <c r="O32" s="283"/>
      <c r="P32" s="284"/>
      <c r="Q32" s="17">
        <f>S32*3+U32</f>
        <v>3</v>
      </c>
      <c r="R32" s="17">
        <f>(H32+K32+N32)-(J32+M32+P32)</f>
        <v>22</v>
      </c>
      <c r="S32" s="16">
        <f>COUNTIF(V32:X32,"A")</f>
        <v>1</v>
      </c>
      <c r="T32" s="16">
        <f>COUNTIF(V32:X32,"C")</f>
        <v>1</v>
      </c>
      <c r="U32" s="16">
        <f>COUNTIF(V32:X32,"B")</f>
        <v>0</v>
      </c>
      <c r="V32" s="17" t="str">
        <f>IF(H32="","",IF(H32&gt;J32,"A",IF(H32=J32,"B","C")))</f>
        <v>A</v>
      </c>
      <c r="W32" s="17" t="str">
        <f>IF(K32="","",IF(K32&gt;M32,"A",IF(K32=M32,"B","C")))</f>
        <v>C</v>
      </c>
      <c r="X32" s="45" t="str">
        <f>IF(N32="","",IF(N32&gt;P32,"A",IF(N32=P32,"B","C")))</f>
        <v/>
      </c>
      <c r="Y32" s="46">
        <v>2</v>
      </c>
    </row>
    <row r="33" spans="2:25">
      <c r="B33" s="1">
        <v>2</v>
      </c>
      <c r="C33" s="302" t="s">
        <v>624</v>
      </c>
      <c r="D33" s="303"/>
      <c r="E33" s="18">
        <v>0</v>
      </c>
      <c r="F33" s="19" t="s">
        <v>2</v>
      </c>
      <c r="G33" s="20">
        <v>23</v>
      </c>
      <c r="H33" s="296"/>
      <c r="I33" s="297"/>
      <c r="J33" s="298"/>
      <c r="K33" s="21">
        <v>0</v>
      </c>
      <c r="L33" s="19" t="s">
        <v>9</v>
      </c>
      <c r="M33" s="24">
        <v>8</v>
      </c>
      <c r="N33" s="283"/>
      <c r="O33" s="283"/>
      <c r="P33" s="284"/>
      <c r="Q33" s="23">
        <f>S33*3+U33</f>
        <v>0</v>
      </c>
      <c r="R33" s="23">
        <f>(E33+K33+N33)-(G33+M33+P33)</f>
        <v>-31</v>
      </c>
      <c r="S33" s="22">
        <f>COUNTIF(V33:X33,"A")</f>
        <v>0</v>
      </c>
      <c r="T33" s="22">
        <f>COUNTIF(V33:X33,"C")</f>
        <v>2</v>
      </c>
      <c r="U33" s="22">
        <f>COUNTIF(V33:X33,"B")</f>
        <v>0</v>
      </c>
      <c r="V33" s="23" t="str">
        <f>IF(E33="","",IF(E33&gt;G33,"A",IF(E33=G33,"B","C")))</f>
        <v>C</v>
      </c>
      <c r="W33" s="23" t="str">
        <f>IF(K33="","",IF(K33&gt;M33,"A",IF(K33=M33,"B","C")))</f>
        <v>C</v>
      </c>
      <c r="X33" s="24" t="str">
        <f>IF(N33="","",IF(N33&gt;P33,"A",IF(N33=P33,"B","C")))</f>
        <v/>
      </c>
      <c r="Y33" s="47">
        <v>3</v>
      </c>
    </row>
    <row r="34" spans="2:25" ht="14.25" thickBot="1">
      <c r="B34" s="1">
        <v>3</v>
      </c>
      <c r="C34" s="310" t="s">
        <v>625</v>
      </c>
      <c r="D34" s="311"/>
      <c r="E34" s="25">
        <v>1</v>
      </c>
      <c r="F34" s="26" t="s">
        <v>2</v>
      </c>
      <c r="G34" s="27">
        <v>0</v>
      </c>
      <c r="H34" s="28">
        <v>8</v>
      </c>
      <c r="I34" s="26" t="s">
        <v>12</v>
      </c>
      <c r="J34" s="27">
        <v>0</v>
      </c>
      <c r="K34" s="299"/>
      <c r="L34" s="300"/>
      <c r="M34" s="323"/>
      <c r="N34" s="283"/>
      <c r="O34" s="283"/>
      <c r="P34" s="284"/>
      <c r="Q34" s="23">
        <f>S34*3+U34</f>
        <v>6</v>
      </c>
      <c r="R34" s="23">
        <f>(E34+H34+N34)-(G34+J34+P34)</f>
        <v>9</v>
      </c>
      <c r="S34" s="22">
        <f>COUNTIF(V34:X34,"A")</f>
        <v>2</v>
      </c>
      <c r="T34" s="22">
        <f>COUNTIF(V34:X34,"C")</f>
        <v>0</v>
      </c>
      <c r="U34" s="22">
        <f>COUNTIF(V34:X34,"B")</f>
        <v>0</v>
      </c>
      <c r="V34" s="23" t="str">
        <f>IF(E34="","",IF(E34&gt;G34,"A",IF(E34=G34,"B","C")))</f>
        <v>A</v>
      </c>
      <c r="W34" s="23" t="str">
        <f>IF(H34="","",IF(H34&gt;J34,"A",IF(H34=J34,"B","C")))</f>
        <v>A</v>
      </c>
      <c r="X34" s="24" t="str">
        <f>IF(N34="","",IF(N34&gt;P34,"A",IF(N34=P34,"B","C")))</f>
        <v/>
      </c>
      <c r="Y34" s="47">
        <v>1</v>
      </c>
    </row>
  </sheetData>
  <mergeCells count="58">
    <mergeCell ref="K34:M34"/>
    <mergeCell ref="K31:M31"/>
    <mergeCell ref="E32:G32"/>
    <mergeCell ref="H33:J33"/>
    <mergeCell ref="E10:G10"/>
    <mergeCell ref="H10:J10"/>
    <mergeCell ref="K10:M10"/>
    <mergeCell ref="H24:J24"/>
    <mergeCell ref="K24:M24"/>
    <mergeCell ref="E25:G25"/>
    <mergeCell ref="H26:J26"/>
    <mergeCell ref="K27:M27"/>
    <mergeCell ref="H31:J31"/>
    <mergeCell ref="E31:G31"/>
    <mergeCell ref="E11:G11"/>
    <mergeCell ref="N3:P3"/>
    <mergeCell ref="C34:D34"/>
    <mergeCell ref="H12:J12"/>
    <mergeCell ref="K13:M13"/>
    <mergeCell ref="N14:P14"/>
    <mergeCell ref="E17:G17"/>
    <mergeCell ref="H17:J17"/>
    <mergeCell ref="K17:M17"/>
    <mergeCell ref="N17:P17"/>
    <mergeCell ref="E18:G18"/>
    <mergeCell ref="H19:J19"/>
    <mergeCell ref="K20:M20"/>
    <mergeCell ref="N21:P21"/>
    <mergeCell ref="E3:G3"/>
    <mergeCell ref="H3:J3"/>
    <mergeCell ref="K3:M3"/>
    <mergeCell ref="C33:D33"/>
    <mergeCell ref="C32:D32"/>
    <mergeCell ref="N10:P10"/>
    <mergeCell ref="E4:G4"/>
    <mergeCell ref="H5:J5"/>
    <mergeCell ref="N31:P31"/>
    <mergeCell ref="N28:P28"/>
    <mergeCell ref="C25:D25"/>
    <mergeCell ref="E24:G24"/>
    <mergeCell ref="C26:D26"/>
    <mergeCell ref="C27:D27"/>
    <mergeCell ref="C28:D28"/>
    <mergeCell ref="N24:P24"/>
    <mergeCell ref="C4:D4"/>
    <mergeCell ref="C5:D5"/>
    <mergeCell ref="C6:D6"/>
    <mergeCell ref="K6:M6"/>
    <mergeCell ref="N7:P7"/>
    <mergeCell ref="C19:D19"/>
    <mergeCell ref="C20:D20"/>
    <mergeCell ref="C21:D21"/>
    <mergeCell ref="C7:D7"/>
    <mergeCell ref="C18:D18"/>
    <mergeCell ref="C11:D11"/>
    <mergeCell ref="C12:D12"/>
    <mergeCell ref="C13:D13"/>
    <mergeCell ref="C14:D14"/>
  </mergeCells>
  <phoneticPr fontId="3"/>
  <pageMargins left="0.19685039370078741" right="0.19685039370078741" top="0.19685039370078741" bottom="0.19685039370078741" header="0.51181102362204722" footer="0.51181102362204722"/>
  <pageSetup paperSize="9"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16"/>
  <sheetViews>
    <sheetView topLeftCell="A56" zoomScaleNormal="100" workbookViewId="0">
      <selection activeCell="N72" sqref="N72"/>
    </sheetView>
  </sheetViews>
  <sheetFormatPr defaultRowHeight="20.25" customHeight="1"/>
  <cols>
    <col min="1" max="1" width="3.375" style="63" customWidth="1"/>
    <col min="2" max="2" width="10.625" style="63" customWidth="1"/>
    <col min="3" max="3" width="11.375" style="63" customWidth="1"/>
    <col min="4" max="6" width="10.625" style="63" customWidth="1"/>
    <col min="7" max="7" width="11.125" style="63" customWidth="1"/>
    <col min="8" max="8" width="2.875" style="63" customWidth="1"/>
    <col min="9" max="9" width="12" style="63" customWidth="1"/>
    <col min="10" max="21" width="6.625" style="63" customWidth="1"/>
    <col min="22" max="16384" width="9" style="63"/>
  </cols>
  <sheetData>
    <row r="2" spans="2:21" ht="20.25" customHeight="1" thickBot="1"/>
    <row r="3" spans="2:21" ht="20.25" customHeight="1">
      <c r="B3" s="124" t="s">
        <v>315</v>
      </c>
      <c r="C3" s="125" t="s">
        <v>148</v>
      </c>
      <c r="D3" s="115">
        <v>1</v>
      </c>
      <c r="E3" s="126">
        <v>2</v>
      </c>
      <c r="F3" s="126">
        <v>3</v>
      </c>
      <c r="G3" s="116">
        <v>4</v>
      </c>
      <c r="I3" s="121" t="s">
        <v>315</v>
      </c>
      <c r="J3" s="400" t="s">
        <v>497</v>
      </c>
      <c r="K3" s="401"/>
      <c r="L3" s="409" t="s">
        <v>498</v>
      </c>
      <c r="M3" s="410"/>
      <c r="N3" s="409" t="s">
        <v>499</v>
      </c>
      <c r="O3" s="410"/>
      <c r="P3" s="409" t="s">
        <v>500</v>
      </c>
      <c r="Q3" s="410"/>
      <c r="R3" s="409" t="s">
        <v>502</v>
      </c>
      <c r="S3" s="411"/>
      <c r="T3" s="409" t="s">
        <v>501</v>
      </c>
      <c r="U3" s="410"/>
    </row>
    <row r="4" spans="2:21" ht="20.25" customHeight="1">
      <c r="B4" s="117" t="s">
        <v>153</v>
      </c>
      <c r="C4" s="118" t="str">
        <f>川崎地区!D3</f>
        <v>大師高</v>
      </c>
      <c r="D4" s="117" t="str">
        <f>川崎地区!C4</f>
        <v>大　　師</v>
      </c>
      <c r="E4" s="113" t="str">
        <f>川崎地区!C5</f>
        <v>市川崎・総合科学</v>
      </c>
      <c r="F4" s="113" t="str">
        <f>川崎地区!C6</f>
        <v>橘</v>
      </c>
      <c r="G4" s="118" t="str">
        <f>川崎地区!C7</f>
        <v>麻　　生</v>
      </c>
      <c r="I4" s="122" t="s">
        <v>153</v>
      </c>
      <c r="J4" s="159" t="s">
        <v>150</v>
      </c>
      <c r="K4" s="158" t="s">
        <v>156</v>
      </c>
      <c r="L4" s="159" t="s">
        <v>293</v>
      </c>
      <c r="M4" s="158" t="s">
        <v>311</v>
      </c>
      <c r="N4" s="402" t="s">
        <v>158</v>
      </c>
      <c r="O4" s="403"/>
      <c r="P4" s="159" t="s">
        <v>157</v>
      </c>
      <c r="Q4" s="158" t="s">
        <v>151</v>
      </c>
      <c r="R4" s="159"/>
      <c r="S4" s="158"/>
      <c r="T4" s="159"/>
      <c r="U4" s="158"/>
    </row>
    <row r="5" spans="2:21" ht="20.25" customHeight="1">
      <c r="B5" s="117" t="s">
        <v>154</v>
      </c>
      <c r="C5" s="118" t="str">
        <f>川崎地区!D10</f>
        <v>桐光学園高</v>
      </c>
      <c r="D5" s="117" t="str">
        <f>川崎地区!C11</f>
        <v>桐光学園</v>
      </c>
      <c r="E5" s="113" t="str">
        <f>川崎地区!C12</f>
        <v>生　　田</v>
      </c>
      <c r="F5" s="113" t="str">
        <f>川崎地区!C13</f>
        <v>菅</v>
      </c>
      <c r="G5" s="118" t="str">
        <f>川崎地区!C14</f>
        <v>生 田 東</v>
      </c>
      <c r="I5" s="122" t="s">
        <v>154</v>
      </c>
      <c r="J5" s="159" t="s">
        <v>150</v>
      </c>
      <c r="K5" s="158" t="s">
        <v>156</v>
      </c>
      <c r="L5" s="159" t="s">
        <v>293</v>
      </c>
      <c r="M5" s="158" t="s">
        <v>311</v>
      </c>
      <c r="N5" s="402" t="s">
        <v>158</v>
      </c>
      <c r="O5" s="403"/>
      <c r="P5" s="159" t="s">
        <v>157</v>
      </c>
      <c r="Q5" s="158" t="s">
        <v>151</v>
      </c>
      <c r="R5" s="117"/>
      <c r="S5" s="118"/>
      <c r="T5" s="117"/>
      <c r="U5" s="118"/>
    </row>
    <row r="6" spans="2:21" ht="20.25" customHeight="1">
      <c r="B6" s="117" t="s">
        <v>312</v>
      </c>
      <c r="C6" s="118" t="str">
        <f>川崎地区!D17</f>
        <v>川崎工科高</v>
      </c>
      <c r="D6" s="117" t="str">
        <f>川崎地区!C18</f>
        <v>川崎工科</v>
      </c>
      <c r="E6" s="113" t="str">
        <f>川崎地区!C19</f>
        <v>幸</v>
      </c>
      <c r="F6" s="113" t="str">
        <f>川崎地区!C20</f>
        <v>新　　城</v>
      </c>
      <c r="G6" s="118" t="str">
        <f>川崎地区!C21</f>
        <v>向の岡工業</v>
      </c>
      <c r="I6" s="122" t="s">
        <v>312</v>
      </c>
      <c r="J6" s="159" t="s">
        <v>150</v>
      </c>
      <c r="K6" s="158" t="s">
        <v>156</v>
      </c>
      <c r="L6" s="159" t="s">
        <v>293</v>
      </c>
      <c r="M6" s="158" t="s">
        <v>311</v>
      </c>
      <c r="N6" s="402" t="s">
        <v>158</v>
      </c>
      <c r="O6" s="403"/>
      <c r="P6" s="159" t="s">
        <v>157</v>
      </c>
      <c r="Q6" s="158" t="s">
        <v>151</v>
      </c>
      <c r="R6" s="117"/>
      <c r="S6" s="118"/>
      <c r="T6" s="117"/>
      <c r="U6" s="118"/>
    </row>
    <row r="7" spans="2:21" ht="20.25" customHeight="1">
      <c r="B7" s="117" t="s">
        <v>313</v>
      </c>
      <c r="C7" s="118" t="str">
        <f>川崎地区!D24</f>
        <v>住吉高</v>
      </c>
      <c r="D7" s="117" t="str">
        <f>川崎地区!C25</f>
        <v>住　　吉</v>
      </c>
      <c r="E7" s="113" t="str">
        <f>川崎地区!C26</f>
        <v>川 崎 北</v>
      </c>
      <c r="F7" s="113" t="str">
        <f>川崎地区!C27</f>
        <v>法 政 二</v>
      </c>
      <c r="G7" s="118" t="str">
        <f>川崎地区!C28</f>
        <v>高　　津</v>
      </c>
      <c r="I7" s="122" t="s">
        <v>313</v>
      </c>
      <c r="J7" s="159" t="s">
        <v>150</v>
      </c>
      <c r="K7" s="158" t="s">
        <v>156</v>
      </c>
      <c r="L7" s="159" t="s">
        <v>293</v>
      </c>
      <c r="M7" s="158" t="s">
        <v>311</v>
      </c>
      <c r="N7" s="402" t="s">
        <v>158</v>
      </c>
      <c r="O7" s="403"/>
      <c r="P7" s="159" t="s">
        <v>157</v>
      </c>
      <c r="Q7" s="158" t="s">
        <v>151</v>
      </c>
      <c r="R7" s="117"/>
      <c r="S7" s="118"/>
      <c r="T7" s="117"/>
      <c r="U7" s="118"/>
    </row>
    <row r="8" spans="2:21" ht="20.25" customHeight="1" thickBot="1">
      <c r="B8" s="119" t="s">
        <v>314</v>
      </c>
      <c r="C8" s="120" t="str">
        <f>川崎地区!D31</f>
        <v>多摩高</v>
      </c>
      <c r="D8" s="119" t="str">
        <f>川崎地区!C32</f>
        <v>多　　摩</v>
      </c>
      <c r="E8" s="127" t="str">
        <f>川崎地区!C33</f>
        <v>県 川 崎</v>
      </c>
      <c r="F8" s="127" t="str">
        <f>川崎地区!C34</f>
        <v>百 合 丘</v>
      </c>
      <c r="G8" s="120" t="e">
        <f>川崎地区!#REF!</f>
        <v>#REF!</v>
      </c>
      <c r="I8" s="123" t="s">
        <v>314</v>
      </c>
      <c r="J8" s="159" t="s">
        <v>150</v>
      </c>
      <c r="K8" s="158" t="s">
        <v>156</v>
      </c>
      <c r="L8" s="177" t="s">
        <v>293</v>
      </c>
      <c r="M8" s="178" t="s">
        <v>311</v>
      </c>
      <c r="N8" s="412" t="s">
        <v>158</v>
      </c>
      <c r="O8" s="413"/>
      <c r="P8" s="206"/>
      <c r="Q8" s="207"/>
      <c r="R8" s="177" t="s">
        <v>157</v>
      </c>
      <c r="S8" s="170" t="s">
        <v>151</v>
      </c>
      <c r="T8" s="117"/>
      <c r="U8" s="118"/>
    </row>
    <row r="9" spans="2:21" ht="20.25" customHeight="1">
      <c r="J9" s="138"/>
      <c r="K9" s="138"/>
    </row>
    <row r="10" spans="2:21" ht="20.25" customHeight="1" thickBot="1"/>
    <row r="11" spans="2:21" ht="20.25" customHeight="1">
      <c r="B11" s="124" t="s">
        <v>328</v>
      </c>
      <c r="C11" s="144" t="s">
        <v>148</v>
      </c>
      <c r="D11" s="113">
        <v>1</v>
      </c>
      <c r="E11" s="113">
        <v>2</v>
      </c>
      <c r="F11" s="113">
        <v>3</v>
      </c>
      <c r="G11" s="113">
        <v>4</v>
      </c>
      <c r="I11" s="121" t="s">
        <v>328</v>
      </c>
      <c r="J11" s="400" t="str">
        <f>J3</f>
        <v>25日(土)</v>
      </c>
      <c r="K11" s="401"/>
      <c r="L11" s="409" t="str">
        <f>L3</f>
        <v>26日(日)</v>
      </c>
      <c r="M11" s="410"/>
      <c r="N11" s="409" t="str">
        <f>N3</f>
        <v>27日(月)</v>
      </c>
      <c r="O11" s="411"/>
      <c r="P11" s="409" t="str">
        <f>P3</f>
        <v>28日(火)</v>
      </c>
      <c r="Q11" s="410"/>
      <c r="R11" s="409" t="str">
        <f>R3</f>
        <v>29日(水)</v>
      </c>
      <c r="S11" s="410"/>
      <c r="T11" s="409" t="str">
        <f>T3</f>
        <v>30日(木)</v>
      </c>
      <c r="U11" s="410"/>
    </row>
    <row r="12" spans="2:21" ht="20.25" customHeight="1">
      <c r="B12" s="117" t="s">
        <v>153</v>
      </c>
      <c r="C12" s="130" t="str">
        <f>横浜地区!D3</f>
        <v>横浜桜陽高</v>
      </c>
      <c r="D12" s="113" t="str">
        <f>横浜地区!C4</f>
        <v>横浜桜陽</v>
      </c>
      <c r="E12" s="113" t="str">
        <f>横浜地区!C5</f>
        <v>岸　　根</v>
      </c>
      <c r="F12" s="113" t="str">
        <f>横浜地区!C6</f>
        <v>荏　　田</v>
      </c>
      <c r="G12" s="113" t="str">
        <f>横浜地区!C7</f>
        <v>県 商 工</v>
      </c>
      <c r="I12" s="122" t="s">
        <v>153</v>
      </c>
      <c r="J12" s="159" t="s">
        <v>150</v>
      </c>
      <c r="K12" s="158" t="s">
        <v>156</v>
      </c>
      <c r="L12" s="159" t="s">
        <v>293</v>
      </c>
      <c r="M12" s="158" t="s">
        <v>311</v>
      </c>
      <c r="N12" s="402" t="s">
        <v>158</v>
      </c>
      <c r="O12" s="403"/>
      <c r="P12" s="159" t="s">
        <v>157</v>
      </c>
      <c r="Q12" s="158" t="s">
        <v>151</v>
      </c>
      <c r="R12" s="159"/>
      <c r="S12" s="158"/>
      <c r="T12" s="168"/>
      <c r="U12" s="158"/>
    </row>
    <row r="13" spans="2:21" ht="20.25" customHeight="1">
      <c r="B13" s="117" t="s">
        <v>154</v>
      </c>
      <c r="C13" s="130" t="str">
        <f>横浜地区!D10</f>
        <v>慶應義塾高</v>
      </c>
      <c r="D13" s="113" t="str">
        <f>横浜地区!C11</f>
        <v>慶應義塾</v>
      </c>
      <c r="E13" s="113" t="str">
        <f>横浜地区!C12</f>
        <v>関東学院</v>
      </c>
      <c r="F13" s="113" t="str">
        <f>横浜地区!C13</f>
        <v>横浜立野</v>
      </c>
      <c r="G13" s="113" t="str">
        <f>横浜地区!C14</f>
        <v>舞　　岡</v>
      </c>
      <c r="I13" s="122" t="s">
        <v>154</v>
      </c>
      <c r="J13" s="159" t="s">
        <v>150</v>
      </c>
      <c r="K13" s="158" t="s">
        <v>156</v>
      </c>
      <c r="L13" s="159" t="s">
        <v>293</v>
      </c>
      <c r="M13" s="158" t="s">
        <v>311</v>
      </c>
      <c r="N13" s="402" t="s">
        <v>158</v>
      </c>
      <c r="O13" s="403"/>
      <c r="P13" s="159" t="s">
        <v>157</v>
      </c>
      <c r="Q13" s="158" t="s">
        <v>151</v>
      </c>
      <c r="R13" s="159"/>
      <c r="S13" s="158"/>
      <c r="T13" s="168"/>
      <c r="U13" s="158"/>
    </row>
    <row r="14" spans="2:21" ht="20.25" customHeight="1">
      <c r="B14" s="117" t="s">
        <v>312</v>
      </c>
      <c r="C14" s="130" t="str">
        <f>横浜地区!D17</f>
        <v>希望ヶ丘高</v>
      </c>
      <c r="D14" s="113" t="str">
        <f>横浜地区!C18</f>
        <v>希望ヶ丘</v>
      </c>
      <c r="E14" s="113" t="str">
        <f>横浜地区!C19</f>
        <v>磯子工業</v>
      </c>
      <c r="F14" s="113" t="str">
        <f>横浜地区!C20</f>
        <v>白　　山</v>
      </c>
      <c r="G14" s="176" t="str">
        <f>横浜地区!C21</f>
        <v>新　　栄</v>
      </c>
      <c r="I14" s="122" t="s">
        <v>312</v>
      </c>
      <c r="J14" s="159" t="s">
        <v>150</v>
      </c>
      <c r="K14" s="158" t="s">
        <v>156</v>
      </c>
      <c r="L14" s="159" t="s">
        <v>293</v>
      </c>
      <c r="M14" s="158" t="s">
        <v>311</v>
      </c>
      <c r="N14" s="402" t="s">
        <v>158</v>
      </c>
      <c r="O14" s="403"/>
      <c r="P14" s="159" t="s">
        <v>157</v>
      </c>
      <c r="Q14" s="158" t="s">
        <v>151</v>
      </c>
      <c r="R14" s="159"/>
      <c r="S14" s="158"/>
      <c r="T14" s="168"/>
      <c r="U14" s="158"/>
    </row>
    <row r="15" spans="2:21" ht="20.25" customHeight="1">
      <c r="B15" s="117" t="s">
        <v>313</v>
      </c>
      <c r="C15" s="130" t="str">
        <f>横浜地区!D24</f>
        <v>横浜商大高</v>
      </c>
      <c r="D15" s="113" t="str">
        <f>横浜地区!C25</f>
        <v>横浜商大</v>
      </c>
      <c r="E15" s="113" t="str">
        <f>横浜地区!C26</f>
        <v>サレジオ学院</v>
      </c>
      <c r="F15" s="113" t="str">
        <f>横浜地区!C27</f>
        <v>秀　　英</v>
      </c>
      <c r="G15" s="176" t="str">
        <f>横浜地区!C28</f>
        <v>上 矢 部</v>
      </c>
      <c r="I15" s="122" t="s">
        <v>313</v>
      </c>
      <c r="J15" s="159" t="s">
        <v>150</v>
      </c>
      <c r="K15" s="158" t="s">
        <v>156</v>
      </c>
      <c r="L15" s="159" t="s">
        <v>293</v>
      </c>
      <c r="M15" s="158" t="s">
        <v>311</v>
      </c>
      <c r="N15" s="402" t="s">
        <v>158</v>
      </c>
      <c r="O15" s="403"/>
      <c r="P15" s="159" t="s">
        <v>157</v>
      </c>
      <c r="Q15" s="158" t="s">
        <v>151</v>
      </c>
      <c r="R15" s="159"/>
      <c r="S15" s="158"/>
      <c r="T15" s="168"/>
      <c r="U15" s="158"/>
    </row>
    <row r="16" spans="2:21" ht="20.25" customHeight="1">
      <c r="B16" s="117" t="s">
        <v>314</v>
      </c>
      <c r="C16" s="130" t="str">
        <f>横浜地区!D31</f>
        <v>金沢高</v>
      </c>
      <c r="D16" s="113" t="str">
        <f>横浜地区!C32</f>
        <v>金　　沢</v>
      </c>
      <c r="E16" s="113" t="str">
        <f>横浜地区!C33</f>
        <v>東</v>
      </c>
      <c r="F16" s="113" t="str">
        <f>横浜地区!C34</f>
        <v>港　　北</v>
      </c>
      <c r="G16" s="113" t="str">
        <f>横浜地区!C35</f>
        <v>市 ヶ 尾</v>
      </c>
      <c r="I16" s="122" t="s">
        <v>314</v>
      </c>
      <c r="J16" s="159" t="s">
        <v>150</v>
      </c>
      <c r="K16" s="158" t="s">
        <v>156</v>
      </c>
      <c r="L16" s="159" t="s">
        <v>293</v>
      </c>
      <c r="M16" s="158" t="s">
        <v>311</v>
      </c>
      <c r="N16" s="402" t="s">
        <v>158</v>
      </c>
      <c r="O16" s="403"/>
      <c r="P16" s="159" t="s">
        <v>157</v>
      </c>
      <c r="Q16" s="158" t="s">
        <v>151</v>
      </c>
      <c r="R16" s="159"/>
      <c r="S16" s="158"/>
      <c r="T16" s="168"/>
      <c r="U16" s="158"/>
    </row>
    <row r="17" spans="2:21" ht="20.25" customHeight="1">
      <c r="B17" s="117" t="s">
        <v>316</v>
      </c>
      <c r="C17" s="130" t="str">
        <f>横浜地区!D38</f>
        <v>南高</v>
      </c>
      <c r="D17" s="113" t="str">
        <f>横浜地区!C39</f>
        <v>南</v>
      </c>
      <c r="E17" s="113" t="str">
        <f>横浜地区!C40</f>
        <v>橘 学 苑</v>
      </c>
      <c r="F17" s="113" t="str">
        <f>横浜地区!C41</f>
        <v>保土ヶ谷</v>
      </c>
      <c r="G17" s="113" t="str">
        <f>横浜地区!C42</f>
        <v>横浜緑園・横浜明朋</v>
      </c>
      <c r="I17" s="122" t="s">
        <v>316</v>
      </c>
      <c r="J17" s="159" t="s">
        <v>150</v>
      </c>
      <c r="K17" s="158" t="s">
        <v>156</v>
      </c>
      <c r="L17" s="159" t="s">
        <v>293</v>
      </c>
      <c r="M17" s="158" t="s">
        <v>311</v>
      </c>
      <c r="N17" s="402" t="s">
        <v>158</v>
      </c>
      <c r="O17" s="403"/>
      <c r="P17" s="159" t="s">
        <v>157</v>
      </c>
      <c r="Q17" s="158" t="s">
        <v>151</v>
      </c>
      <c r="R17" s="159"/>
      <c r="S17" s="158"/>
      <c r="T17" s="168"/>
      <c r="U17" s="158"/>
    </row>
    <row r="18" spans="2:21" ht="20.25" customHeight="1">
      <c r="B18" s="117" t="s">
        <v>317</v>
      </c>
      <c r="C18" s="130" t="str">
        <f>横浜地区!D45</f>
        <v>武相高</v>
      </c>
      <c r="D18" s="113" t="str">
        <f>横浜地区!C46</f>
        <v>武　　相</v>
      </c>
      <c r="E18" s="113" t="str">
        <f>横浜地区!C47</f>
        <v>柏　　陽</v>
      </c>
      <c r="F18" s="113" t="str">
        <f>横浜地区!C48</f>
        <v>金沢総合</v>
      </c>
      <c r="G18" s="113" t="str">
        <f>横浜地区!C49</f>
        <v>横浜平沼</v>
      </c>
      <c r="I18" s="122" t="s">
        <v>317</v>
      </c>
      <c r="J18" s="159" t="s">
        <v>150</v>
      </c>
      <c r="K18" s="158" t="s">
        <v>156</v>
      </c>
      <c r="L18" s="159" t="s">
        <v>293</v>
      </c>
      <c r="M18" s="158" t="s">
        <v>311</v>
      </c>
      <c r="N18" s="402" t="s">
        <v>158</v>
      </c>
      <c r="O18" s="403"/>
      <c r="P18" s="159" t="s">
        <v>157</v>
      </c>
      <c r="Q18" s="158" t="s">
        <v>151</v>
      </c>
      <c r="R18" s="159"/>
      <c r="S18" s="158"/>
      <c r="T18" s="168"/>
      <c r="U18" s="158"/>
    </row>
    <row r="19" spans="2:21" ht="20.25" customHeight="1">
      <c r="B19" s="117" t="s">
        <v>318</v>
      </c>
      <c r="C19" s="130" t="str">
        <f>横浜地区!D52</f>
        <v>川和高</v>
      </c>
      <c r="D19" s="113" t="str">
        <f>横浜地区!C53</f>
        <v>川　　和</v>
      </c>
      <c r="E19" s="113" t="str">
        <f>横浜地区!C54</f>
        <v>光　　陵</v>
      </c>
      <c r="F19" s="113" t="str">
        <f>横浜地区!C55</f>
        <v>瀬　　谷</v>
      </c>
      <c r="G19" s="113" t="str">
        <f>横浜地区!C56</f>
        <v>旭</v>
      </c>
      <c r="I19" s="122" t="s">
        <v>318</v>
      </c>
      <c r="J19" s="159" t="s">
        <v>150</v>
      </c>
      <c r="K19" s="158" t="s">
        <v>156</v>
      </c>
      <c r="L19" s="159" t="s">
        <v>293</v>
      </c>
      <c r="M19" s="158" t="s">
        <v>311</v>
      </c>
      <c r="N19" s="402" t="s">
        <v>158</v>
      </c>
      <c r="O19" s="403"/>
      <c r="P19" s="159" t="s">
        <v>157</v>
      </c>
      <c r="Q19" s="158" t="s">
        <v>151</v>
      </c>
      <c r="R19" s="159"/>
      <c r="S19" s="158"/>
      <c r="T19" s="168"/>
      <c r="U19" s="158"/>
    </row>
    <row r="20" spans="2:21" ht="20.25" customHeight="1">
      <c r="B20" s="117" t="s">
        <v>319</v>
      </c>
      <c r="C20" s="130" t="str">
        <f>横浜地区!D59</f>
        <v>横浜創学館高</v>
      </c>
      <c r="D20" s="113" t="str">
        <f>横浜地区!C60</f>
        <v>横浜創学館</v>
      </c>
      <c r="E20" s="113" t="str">
        <f>横浜地区!C61</f>
        <v>新　　羽</v>
      </c>
      <c r="F20" s="113" t="str">
        <f>横浜地区!C62</f>
        <v>山手学院</v>
      </c>
      <c r="G20" s="113" t="str">
        <f>横浜地区!C63</f>
        <v>横 浜 栄</v>
      </c>
      <c r="I20" s="122" t="s">
        <v>319</v>
      </c>
      <c r="J20" s="159" t="s">
        <v>150</v>
      </c>
      <c r="K20" s="158" t="s">
        <v>156</v>
      </c>
      <c r="L20" s="159" t="s">
        <v>293</v>
      </c>
      <c r="M20" s="158" t="s">
        <v>311</v>
      </c>
      <c r="N20" s="402" t="s">
        <v>158</v>
      </c>
      <c r="O20" s="403"/>
      <c r="P20" s="159" t="s">
        <v>157</v>
      </c>
      <c r="Q20" s="158" t="s">
        <v>151</v>
      </c>
      <c r="R20" s="159"/>
      <c r="S20" s="158"/>
      <c r="T20" s="168"/>
      <c r="U20" s="158"/>
    </row>
    <row r="21" spans="2:21" ht="20.25" customHeight="1">
      <c r="B21" s="117" t="s">
        <v>320</v>
      </c>
      <c r="C21" s="130" t="str">
        <f>横浜地区!D66</f>
        <v>神奈川工高</v>
      </c>
      <c r="D21" s="113" t="str">
        <f>横浜地区!C67</f>
        <v>神奈川工</v>
      </c>
      <c r="E21" s="113" t="str">
        <f>横浜地区!C68</f>
        <v>城　　郷</v>
      </c>
      <c r="F21" s="113" t="str">
        <f>横浜地区!C69</f>
        <v>鶴見大附</v>
      </c>
      <c r="G21" s="113" t="str">
        <f>横浜地区!C70</f>
        <v>横浜学園</v>
      </c>
      <c r="I21" s="122" t="s">
        <v>320</v>
      </c>
      <c r="J21" s="422"/>
      <c r="K21" s="423"/>
      <c r="L21" s="159" t="s">
        <v>150</v>
      </c>
      <c r="M21" s="158" t="s">
        <v>156</v>
      </c>
      <c r="N21" s="159" t="s">
        <v>293</v>
      </c>
      <c r="O21" s="158" t="s">
        <v>311</v>
      </c>
      <c r="P21" s="402" t="s">
        <v>158</v>
      </c>
      <c r="Q21" s="392"/>
      <c r="R21" s="159" t="s">
        <v>157</v>
      </c>
      <c r="S21" s="158" t="s">
        <v>151</v>
      </c>
      <c r="T21" s="391" t="s">
        <v>510</v>
      </c>
      <c r="U21" s="392"/>
    </row>
    <row r="22" spans="2:21" ht="20.25" customHeight="1">
      <c r="B22" s="117" t="s">
        <v>321</v>
      </c>
      <c r="C22" s="130" t="str">
        <f>横浜地区!D73</f>
        <v>横浜隼人高</v>
      </c>
      <c r="D22" s="113" t="str">
        <f>横浜地区!C74</f>
        <v>横浜隼人</v>
      </c>
      <c r="E22" s="113" t="str">
        <f>横浜地区!C75</f>
        <v>横浜翠嵐</v>
      </c>
      <c r="F22" s="113" t="str">
        <f>横浜地区!C76</f>
        <v>中大横浜</v>
      </c>
      <c r="G22" s="113" t="str">
        <f>横浜地区!C77</f>
        <v>元 石 川</v>
      </c>
      <c r="I22" s="122" t="s">
        <v>321</v>
      </c>
      <c r="J22" s="159" t="s">
        <v>150</v>
      </c>
      <c r="K22" s="158" t="s">
        <v>156</v>
      </c>
      <c r="L22" s="159" t="s">
        <v>293</v>
      </c>
      <c r="M22" s="158" t="s">
        <v>311</v>
      </c>
      <c r="N22" s="402" t="s">
        <v>158</v>
      </c>
      <c r="O22" s="403"/>
      <c r="P22" s="159" t="s">
        <v>157</v>
      </c>
      <c r="Q22" s="158" t="s">
        <v>151</v>
      </c>
      <c r="R22" s="159"/>
      <c r="S22" s="158"/>
      <c r="T22" s="168"/>
      <c r="U22" s="158"/>
    </row>
    <row r="23" spans="2:21" ht="20.25" customHeight="1">
      <c r="B23" s="117" t="s">
        <v>322</v>
      </c>
      <c r="C23" s="130" t="str">
        <f>横浜地区!D80</f>
        <v>横浜商業高</v>
      </c>
      <c r="D23" s="113" t="str">
        <f>横浜地区!C81</f>
        <v>横浜商業</v>
      </c>
      <c r="E23" s="113" t="str">
        <f>横浜地区!C82</f>
        <v>横浜ｻｲｴﾝｽﾌﾛﾝﾃｨｱ</v>
      </c>
      <c r="F23" s="113" t="str">
        <f>横浜地区!C83</f>
        <v>松　　陽</v>
      </c>
      <c r="G23" s="113" t="str">
        <f>横浜地区!C84</f>
        <v>瀬 谷 西</v>
      </c>
      <c r="I23" s="122" t="s">
        <v>322</v>
      </c>
      <c r="J23" s="159" t="s">
        <v>150</v>
      </c>
      <c r="K23" s="158" t="s">
        <v>156</v>
      </c>
      <c r="L23" s="159" t="s">
        <v>293</v>
      </c>
      <c r="M23" s="158" t="s">
        <v>311</v>
      </c>
      <c r="N23" s="402" t="s">
        <v>158</v>
      </c>
      <c r="O23" s="403"/>
      <c r="P23" s="159" t="s">
        <v>157</v>
      </c>
      <c r="Q23" s="158" t="s">
        <v>151</v>
      </c>
      <c r="R23" s="159"/>
      <c r="S23" s="158"/>
      <c r="T23" s="168"/>
      <c r="U23" s="158"/>
    </row>
    <row r="24" spans="2:21" ht="20.25" customHeight="1">
      <c r="B24" s="117" t="s">
        <v>323</v>
      </c>
      <c r="C24" s="130" t="str">
        <f>横浜地区!D87</f>
        <v>横浜清陵高</v>
      </c>
      <c r="D24" s="113" t="str">
        <f>横浜地区!C88</f>
        <v>横浜清陵</v>
      </c>
      <c r="E24" s="113" t="str">
        <f>横浜地区!C89</f>
        <v>田奈・釜利谷・永谷</v>
      </c>
      <c r="F24" s="113" t="str">
        <f>横浜地区!C90</f>
        <v>神奈川大附</v>
      </c>
      <c r="G24" s="113" t="str">
        <f>横浜地区!C91</f>
        <v>横浜緑ヶ丘</v>
      </c>
      <c r="I24" s="122" t="s">
        <v>323</v>
      </c>
      <c r="J24" s="159" t="s">
        <v>150</v>
      </c>
      <c r="K24" s="158" t="s">
        <v>156</v>
      </c>
      <c r="L24" s="159" t="s">
        <v>293</v>
      </c>
      <c r="M24" s="158" t="s">
        <v>311</v>
      </c>
      <c r="N24" s="402" t="s">
        <v>158</v>
      </c>
      <c r="O24" s="403"/>
      <c r="P24" s="159" t="s">
        <v>157</v>
      </c>
      <c r="Q24" s="158" t="s">
        <v>151</v>
      </c>
      <c r="R24" s="159"/>
      <c r="S24" s="158"/>
      <c r="T24" s="168"/>
      <c r="U24" s="158"/>
    </row>
    <row r="25" spans="2:21" ht="20.25" customHeight="1">
      <c r="B25" s="117" t="s">
        <v>324</v>
      </c>
      <c r="C25" s="130" t="str">
        <f>横浜地区!D94</f>
        <v>戸塚高</v>
      </c>
      <c r="D25" s="113" t="str">
        <f>横浜地区!C95</f>
        <v>戸　　塚</v>
      </c>
      <c r="E25" s="113" t="str">
        <f>横浜地区!C96</f>
        <v>横浜南陵</v>
      </c>
      <c r="F25" s="154" t="str">
        <f>横浜地区!C97</f>
        <v>鶴　　見</v>
      </c>
      <c r="G25" s="113" t="str">
        <f>横浜地区!C98</f>
        <v>関東六浦</v>
      </c>
      <c r="I25" s="122" t="s">
        <v>324</v>
      </c>
      <c r="J25" s="159" t="s">
        <v>150</v>
      </c>
      <c r="K25" s="158" t="s">
        <v>156</v>
      </c>
      <c r="L25" s="159" t="s">
        <v>293</v>
      </c>
      <c r="M25" s="158" t="s">
        <v>311</v>
      </c>
      <c r="N25" s="402" t="s">
        <v>158</v>
      </c>
      <c r="O25" s="403"/>
      <c r="P25" s="159" t="s">
        <v>157</v>
      </c>
      <c r="Q25" s="158" t="s">
        <v>151</v>
      </c>
      <c r="R25" s="159"/>
      <c r="S25" s="158"/>
      <c r="T25" s="168"/>
      <c r="U25" s="158"/>
    </row>
    <row r="26" spans="2:21" ht="20.25" customHeight="1">
      <c r="B26" s="117" t="s">
        <v>325</v>
      </c>
      <c r="C26" s="130" t="str">
        <f>横浜地区!D101</f>
        <v>日大高</v>
      </c>
      <c r="D26" s="113" t="str">
        <f>横浜地区!C102</f>
        <v>日　　大</v>
      </c>
      <c r="E26" s="113" t="str">
        <f>横浜地区!C103</f>
        <v>氷 取 沢</v>
      </c>
      <c r="F26" s="113" t="str">
        <f>横浜地区!C104</f>
        <v>横浜翠陵</v>
      </c>
      <c r="G26" s="113" t="str">
        <f>横浜地区!C105</f>
        <v>浅　　野</v>
      </c>
      <c r="I26" s="122" t="s">
        <v>325</v>
      </c>
      <c r="J26" s="159" t="s">
        <v>150</v>
      </c>
      <c r="K26" s="158" t="s">
        <v>156</v>
      </c>
      <c r="L26" s="159" t="s">
        <v>293</v>
      </c>
      <c r="M26" s="158" t="s">
        <v>311</v>
      </c>
      <c r="N26" s="402" t="s">
        <v>158</v>
      </c>
      <c r="O26" s="403"/>
      <c r="P26" s="159" t="s">
        <v>157</v>
      </c>
      <c r="Q26" s="158" t="s">
        <v>151</v>
      </c>
      <c r="R26" s="159"/>
      <c r="S26" s="158"/>
      <c r="T26" s="168"/>
      <c r="U26" s="158"/>
    </row>
    <row r="27" spans="2:21" ht="20.25" customHeight="1">
      <c r="B27" s="117" t="s">
        <v>326</v>
      </c>
      <c r="C27" s="182" t="str">
        <f>横浜地区!D108</f>
        <v>桜丘高</v>
      </c>
      <c r="D27" s="113" t="str">
        <f>横浜地区!C109</f>
        <v>桜　　丘</v>
      </c>
      <c r="E27" s="113" t="str">
        <f>横浜地区!C110</f>
        <v>金　　井</v>
      </c>
      <c r="F27" s="113" t="str">
        <f>横浜地区!C111</f>
        <v>霧 が 丘</v>
      </c>
      <c r="G27" s="113" t="e">
        <f>横浜地区!#REF!</f>
        <v>#REF!</v>
      </c>
      <c r="I27" s="122" t="s">
        <v>326</v>
      </c>
      <c r="J27" s="159" t="s">
        <v>150</v>
      </c>
      <c r="K27" s="158" t="s">
        <v>156</v>
      </c>
      <c r="L27" s="159" t="s">
        <v>293</v>
      </c>
      <c r="M27" s="158" t="s">
        <v>311</v>
      </c>
      <c r="N27" s="402" t="s">
        <v>158</v>
      </c>
      <c r="O27" s="403"/>
      <c r="P27" s="159" t="s">
        <v>157</v>
      </c>
      <c r="Q27" s="158" t="s">
        <v>151</v>
      </c>
      <c r="R27" s="159"/>
      <c r="S27" s="158"/>
      <c r="T27" s="168"/>
      <c r="U27" s="158"/>
    </row>
    <row r="28" spans="2:21" ht="20.25" customHeight="1" thickBot="1">
      <c r="B28" s="117" t="s">
        <v>327</v>
      </c>
      <c r="C28" s="175" t="str">
        <f>横浜地区!D114</f>
        <v>神奈川工高</v>
      </c>
      <c r="D28" s="113" t="str">
        <f>横浜地区!C115</f>
        <v>神奈川工</v>
      </c>
      <c r="E28" s="154" t="str">
        <f>横浜地区!C116</f>
        <v>港　　北</v>
      </c>
      <c r="F28" s="113" t="str">
        <f>横浜地区!C117</f>
        <v>光　　陵</v>
      </c>
      <c r="G28" s="113" t="str">
        <f>横浜地区!C118</f>
        <v>横 浜 栄</v>
      </c>
      <c r="I28" s="123" t="s">
        <v>327</v>
      </c>
      <c r="J28" s="177" t="s">
        <v>150</v>
      </c>
      <c r="K28" s="178" t="s">
        <v>156</v>
      </c>
      <c r="L28" s="177" t="s">
        <v>293</v>
      </c>
      <c r="M28" s="178" t="s">
        <v>311</v>
      </c>
      <c r="N28" s="421" t="s">
        <v>158</v>
      </c>
      <c r="O28" s="424"/>
      <c r="P28" s="425"/>
      <c r="Q28" s="426"/>
      <c r="R28" s="177" t="s">
        <v>157</v>
      </c>
      <c r="S28" s="178" t="s">
        <v>151</v>
      </c>
      <c r="T28" s="308" t="s">
        <v>510</v>
      </c>
      <c r="U28" s="393"/>
    </row>
    <row r="31" spans="2:21" ht="20.25" customHeight="1" thickBot="1"/>
    <row r="32" spans="2:21" ht="20.25" customHeight="1">
      <c r="B32" s="124" t="s">
        <v>329</v>
      </c>
      <c r="C32" s="125" t="s">
        <v>148</v>
      </c>
      <c r="D32" s="140">
        <v>1</v>
      </c>
      <c r="E32" s="129">
        <v>2</v>
      </c>
      <c r="F32" s="129">
        <v>3</v>
      </c>
      <c r="G32" s="125">
        <v>4</v>
      </c>
      <c r="I32" s="135" t="s">
        <v>329</v>
      </c>
      <c r="J32" s="400" t="str">
        <f>J3</f>
        <v>25日(土)</v>
      </c>
      <c r="K32" s="408"/>
      <c r="L32" s="400" t="str">
        <f t="shared" ref="L32" si="0">L3</f>
        <v>26日(日)</v>
      </c>
      <c r="M32" s="408"/>
      <c r="N32" s="400" t="str">
        <f t="shared" ref="N32" si="1">N3</f>
        <v>27日(月)</v>
      </c>
      <c r="O32" s="408"/>
      <c r="P32" s="400" t="str">
        <f t="shared" ref="P32" si="2">P3</f>
        <v>28日(火)</v>
      </c>
      <c r="Q32" s="408"/>
      <c r="R32" s="400" t="str">
        <f t="shared" ref="R32" si="3">R3</f>
        <v>29日(水)</v>
      </c>
      <c r="S32" s="408"/>
      <c r="T32" s="400" t="str">
        <f t="shared" ref="T32" si="4">T3</f>
        <v>30日(木)</v>
      </c>
      <c r="U32" s="408"/>
    </row>
    <row r="33" spans="2:21" ht="20.25" customHeight="1">
      <c r="B33" s="117" t="s">
        <v>153</v>
      </c>
      <c r="C33" s="118" t="str">
        <f>湘南地区!D3</f>
        <v>湘南台高</v>
      </c>
      <c r="D33" s="114" t="str">
        <f>湘南地区!C4</f>
        <v>湘 南 台</v>
      </c>
      <c r="E33" s="113" t="str">
        <f>湘南地区!C5</f>
        <v>鶴　　嶺</v>
      </c>
      <c r="F33" s="113" t="str">
        <f>湘南地区!C6</f>
        <v>湘　　南</v>
      </c>
      <c r="G33" s="118" t="str">
        <f>湘南地区!C7</f>
        <v>藤沢総合</v>
      </c>
      <c r="I33" s="136" t="s">
        <v>153</v>
      </c>
      <c r="J33" s="159" t="s">
        <v>150</v>
      </c>
      <c r="K33" s="158" t="s">
        <v>156</v>
      </c>
      <c r="L33" s="159" t="s">
        <v>293</v>
      </c>
      <c r="M33" s="158" t="s">
        <v>311</v>
      </c>
      <c r="N33" s="402" t="s">
        <v>158</v>
      </c>
      <c r="O33" s="403"/>
      <c r="P33" s="159" t="s">
        <v>157</v>
      </c>
      <c r="Q33" s="158" t="s">
        <v>151</v>
      </c>
      <c r="R33" s="414"/>
      <c r="S33" s="415"/>
      <c r="T33" s="136"/>
      <c r="U33" s="141"/>
    </row>
    <row r="34" spans="2:21" ht="20.25" customHeight="1">
      <c r="B34" s="117" t="s">
        <v>154</v>
      </c>
      <c r="C34" s="118" t="str">
        <f>湘南地区!D10</f>
        <v>藤沢八部</v>
      </c>
      <c r="D34" s="114" t="str">
        <f>湘南地区!C11</f>
        <v>湘南工科</v>
      </c>
      <c r="E34" s="113" t="str">
        <f>湘南地区!C12</f>
        <v>藤 沢 西</v>
      </c>
      <c r="F34" s="113" t="str">
        <f>湘南地区!C13</f>
        <v>七里ガ浜</v>
      </c>
      <c r="G34" s="118" t="str">
        <f>湘南地区!C14</f>
        <v>アレセイア湘南</v>
      </c>
      <c r="I34" s="136" t="s">
        <v>154</v>
      </c>
      <c r="J34" s="159" t="s">
        <v>150</v>
      </c>
      <c r="K34" s="158" t="s">
        <v>156</v>
      </c>
      <c r="L34" s="159" t="s">
        <v>293</v>
      </c>
      <c r="M34" s="158" t="s">
        <v>311</v>
      </c>
      <c r="N34" s="402" t="s">
        <v>158</v>
      </c>
      <c r="O34" s="403"/>
      <c r="P34" s="159" t="s">
        <v>157</v>
      </c>
      <c r="Q34" s="158" t="s">
        <v>151</v>
      </c>
      <c r="R34" s="414"/>
      <c r="S34" s="415"/>
      <c r="T34" s="136"/>
      <c r="U34" s="141"/>
    </row>
    <row r="35" spans="2:21" ht="20.25" customHeight="1">
      <c r="B35" s="117" t="s">
        <v>312</v>
      </c>
      <c r="C35" s="118" t="str">
        <f>湘南地区!D17</f>
        <v>藤沢翔陵高</v>
      </c>
      <c r="D35" s="114" t="str">
        <f>湘南地区!C18</f>
        <v>藤沢翔陵</v>
      </c>
      <c r="E35" s="113" t="str">
        <f>湘南地区!C19</f>
        <v>寒　　川</v>
      </c>
      <c r="F35" s="113" t="str">
        <f>湘南地区!C20</f>
        <v>茅ケ崎西浜</v>
      </c>
      <c r="G35" s="118" t="str">
        <f>湘南地区!C21</f>
        <v>湘南学園</v>
      </c>
      <c r="I35" s="136" t="s">
        <v>312</v>
      </c>
      <c r="J35" s="159" t="s">
        <v>150</v>
      </c>
      <c r="K35" s="158" t="s">
        <v>156</v>
      </c>
      <c r="L35" s="159" t="s">
        <v>293</v>
      </c>
      <c r="M35" s="158" t="s">
        <v>311</v>
      </c>
      <c r="N35" s="402" t="s">
        <v>158</v>
      </c>
      <c r="O35" s="403"/>
      <c r="P35" s="159" t="s">
        <v>157</v>
      </c>
      <c r="Q35" s="158" t="s">
        <v>151</v>
      </c>
      <c r="R35" s="414"/>
      <c r="S35" s="415"/>
      <c r="T35" s="136"/>
      <c r="U35" s="141"/>
    </row>
    <row r="36" spans="2:21" ht="20.25" customHeight="1" thickBot="1">
      <c r="B36" s="117" t="s">
        <v>313</v>
      </c>
      <c r="C36" s="118" t="str">
        <f>湘南地区!D24</f>
        <v>日大藤沢高</v>
      </c>
      <c r="D36" s="114" t="str">
        <f>湘南地区!C25</f>
        <v>日大藤沢</v>
      </c>
      <c r="E36" s="113" t="str">
        <f>湘南地区!C26</f>
        <v>茅 ケ 崎</v>
      </c>
      <c r="F36" s="113" t="str">
        <f>湘南地区!C27</f>
        <v>深　　沢</v>
      </c>
      <c r="G36" s="132" t="str">
        <f>湘南地区!C28</f>
        <v>大　　船</v>
      </c>
      <c r="I36" s="136" t="s">
        <v>313</v>
      </c>
      <c r="J36" s="159" t="s">
        <v>150</v>
      </c>
      <c r="K36" s="158" t="s">
        <v>156</v>
      </c>
      <c r="L36" s="159" t="s">
        <v>293</v>
      </c>
      <c r="M36" s="158" t="s">
        <v>311</v>
      </c>
      <c r="N36" s="402" t="s">
        <v>158</v>
      </c>
      <c r="O36" s="403"/>
      <c r="P36" s="159" t="s">
        <v>157</v>
      </c>
      <c r="Q36" s="158" t="s">
        <v>151</v>
      </c>
      <c r="R36" s="414"/>
      <c r="S36" s="415"/>
      <c r="T36" s="136"/>
      <c r="U36" s="141"/>
    </row>
    <row r="37" spans="2:21" ht="20.25" customHeight="1">
      <c r="B37" s="117" t="s">
        <v>314</v>
      </c>
      <c r="C37" s="118" t="str">
        <f>湘南地区!D31</f>
        <v>茅ケ崎北陵高</v>
      </c>
      <c r="D37" s="114" t="str">
        <f>湘南地区!C32</f>
        <v>茅ケ崎北陵</v>
      </c>
      <c r="E37" s="113" t="str">
        <f>湘南地区!C33</f>
        <v>藤沢清流</v>
      </c>
      <c r="F37" s="130" t="str">
        <f>湘南地区!C34</f>
        <v>鎌　　倉</v>
      </c>
      <c r="G37" s="133"/>
      <c r="I37" s="136" t="s">
        <v>314</v>
      </c>
      <c r="J37" s="117" t="s">
        <v>150</v>
      </c>
      <c r="K37" s="118"/>
      <c r="L37" s="117" t="s">
        <v>293</v>
      </c>
      <c r="M37" s="130"/>
      <c r="N37" s="187" t="s">
        <v>431</v>
      </c>
      <c r="O37" s="118"/>
      <c r="P37" s="404" t="s">
        <v>158</v>
      </c>
      <c r="Q37" s="405"/>
      <c r="R37" s="396" t="s">
        <v>159</v>
      </c>
      <c r="S37" s="397"/>
      <c r="T37" s="136"/>
      <c r="U37" s="141"/>
    </row>
    <row r="38" spans="2:21" ht="20.25" customHeight="1" thickBot="1">
      <c r="B38" s="119" t="s">
        <v>316</v>
      </c>
      <c r="C38" s="120" t="str">
        <f>湘南地区!D38</f>
        <v>藤嶺藤沢高</v>
      </c>
      <c r="D38" s="139" t="str">
        <f>湘南地区!C39</f>
        <v>藤嶺藤沢</v>
      </c>
      <c r="E38" s="127" t="str">
        <f>湘南地区!C40</f>
        <v>藤沢工科</v>
      </c>
      <c r="F38" s="131" t="str">
        <f>湘南地区!C41</f>
        <v>鎌倉学園</v>
      </c>
      <c r="G38" s="134"/>
      <c r="I38" s="137" t="s">
        <v>316</v>
      </c>
      <c r="J38" s="119"/>
      <c r="K38" s="120" t="s">
        <v>150</v>
      </c>
      <c r="L38" s="139"/>
      <c r="M38" s="131" t="s">
        <v>293</v>
      </c>
      <c r="N38" s="119"/>
      <c r="O38" s="188" t="s">
        <v>431</v>
      </c>
      <c r="P38" s="406" t="s">
        <v>158</v>
      </c>
      <c r="Q38" s="407"/>
      <c r="R38" s="398"/>
      <c r="S38" s="399"/>
      <c r="T38" s="137"/>
      <c r="U38" s="143"/>
    </row>
    <row r="41" spans="2:21" ht="20.25" customHeight="1" thickBot="1"/>
    <row r="42" spans="2:21" ht="20.25" customHeight="1">
      <c r="B42" s="124" t="s">
        <v>330</v>
      </c>
      <c r="C42" s="125" t="s">
        <v>148</v>
      </c>
      <c r="D42" s="140">
        <v>1</v>
      </c>
      <c r="E42" s="129">
        <v>2</v>
      </c>
      <c r="F42" s="129">
        <v>3</v>
      </c>
      <c r="G42" s="125">
        <v>4</v>
      </c>
      <c r="I42" s="135" t="s">
        <v>330</v>
      </c>
      <c r="J42" s="400" t="str">
        <f>J3</f>
        <v>25日(土)</v>
      </c>
      <c r="K42" s="401"/>
      <c r="L42" s="400" t="str">
        <f t="shared" ref="L42" si="5">L3</f>
        <v>26日(日)</v>
      </c>
      <c r="M42" s="401"/>
      <c r="N42" s="400" t="str">
        <f t="shared" ref="N42" si="6">N3</f>
        <v>27日(月)</v>
      </c>
      <c r="O42" s="401"/>
      <c r="P42" s="400" t="str">
        <f t="shared" ref="P42" si="7">P3</f>
        <v>28日(火)</v>
      </c>
      <c r="Q42" s="401"/>
      <c r="R42" s="400" t="str">
        <f t="shared" ref="R42" si="8">R3</f>
        <v>29日(水)</v>
      </c>
      <c r="S42" s="401"/>
      <c r="T42" s="400" t="str">
        <f t="shared" ref="T42" si="9">T3</f>
        <v>30日(木)</v>
      </c>
      <c r="U42" s="401"/>
    </row>
    <row r="43" spans="2:21" ht="20.25" customHeight="1">
      <c r="B43" s="117" t="s">
        <v>153</v>
      </c>
      <c r="C43" s="118" t="str">
        <f>横須賀地区!D3</f>
        <v>横須賀総合高</v>
      </c>
      <c r="D43" s="114" t="str">
        <f>横須賀地区!C4</f>
        <v>横須賀総合</v>
      </c>
      <c r="E43" s="113" t="str">
        <f>横須賀地区!C5</f>
        <v>横須賀大津</v>
      </c>
      <c r="F43" s="113" t="str">
        <f>横須賀地区!C6</f>
        <v>逗　　子</v>
      </c>
      <c r="G43" s="118" t="str">
        <f>横須賀地区!C7</f>
        <v>大　　楠</v>
      </c>
      <c r="I43" s="136" t="s">
        <v>153</v>
      </c>
      <c r="J43" s="117" t="s">
        <v>150</v>
      </c>
      <c r="K43" s="118" t="s">
        <v>156</v>
      </c>
      <c r="L43" s="117" t="s">
        <v>293</v>
      </c>
      <c r="M43" s="118" t="s">
        <v>311</v>
      </c>
      <c r="N43" s="394" t="s">
        <v>158</v>
      </c>
      <c r="O43" s="395"/>
      <c r="P43" s="117" t="s">
        <v>157</v>
      </c>
      <c r="Q43" s="118" t="s">
        <v>151</v>
      </c>
      <c r="R43" s="189"/>
      <c r="S43" s="141"/>
      <c r="T43" s="189"/>
      <c r="U43" s="141"/>
    </row>
    <row r="44" spans="2:21" ht="20.25" customHeight="1" thickBot="1">
      <c r="B44" s="117" t="s">
        <v>154</v>
      </c>
      <c r="C44" s="118" t="str">
        <f>横須賀地区!D10</f>
        <v>湘南学院Ｇ</v>
      </c>
      <c r="D44" s="114" t="str">
        <f>横須賀地区!C11</f>
        <v>湘南学院</v>
      </c>
      <c r="E44" s="113" t="str">
        <f>横須賀地区!C12</f>
        <v>逗子開成</v>
      </c>
      <c r="F44" s="113" t="str">
        <f>横須賀地区!C13</f>
        <v>追　　浜</v>
      </c>
      <c r="G44" s="132">
        <f>横須賀地区!C14</f>
        <v>0</v>
      </c>
      <c r="I44" s="136" t="s">
        <v>154</v>
      </c>
      <c r="J44" s="117" t="s">
        <v>150</v>
      </c>
      <c r="K44" s="118" t="s">
        <v>156</v>
      </c>
      <c r="L44" s="117" t="s">
        <v>293</v>
      </c>
      <c r="M44" s="118" t="s">
        <v>311</v>
      </c>
      <c r="N44" s="394" t="s">
        <v>158</v>
      </c>
      <c r="O44" s="395"/>
      <c r="P44" s="117" t="s">
        <v>157</v>
      </c>
      <c r="Q44" s="118" t="s">
        <v>151</v>
      </c>
      <c r="R44" s="189"/>
      <c r="S44" s="141"/>
      <c r="T44" s="189"/>
      <c r="U44" s="141"/>
    </row>
    <row r="45" spans="2:21" ht="20.25" customHeight="1">
      <c r="B45" s="117" t="s">
        <v>312</v>
      </c>
      <c r="C45" s="118" t="str">
        <f>横須賀地区!D17</f>
        <v>三浦学苑佐原Ｇ</v>
      </c>
      <c r="D45" s="114" t="str">
        <f>横須賀地区!C18</f>
        <v>三浦学苑</v>
      </c>
      <c r="E45" s="113" t="str">
        <f>横須賀地区!C19</f>
        <v>津久井浜</v>
      </c>
      <c r="F45" s="130" t="str">
        <f>横須賀地区!C20</f>
        <v>横須賀学院</v>
      </c>
      <c r="G45" s="133"/>
      <c r="I45" s="136" t="s">
        <v>312</v>
      </c>
      <c r="J45" s="117" t="s">
        <v>150</v>
      </c>
      <c r="K45" s="118"/>
      <c r="L45" s="117" t="s">
        <v>293</v>
      </c>
      <c r="M45" s="130"/>
      <c r="N45" s="187" t="s">
        <v>431</v>
      </c>
      <c r="O45" s="118"/>
      <c r="P45" s="404" t="s">
        <v>158</v>
      </c>
      <c r="Q45" s="405"/>
      <c r="R45" s="396" t="s">
        <v>159</v>
      </c>
      <c r="S45" s="397"/>
      <c r="T45" s="189"/>
      <c r="U45" s="141"/>
    </row>
    <row r="46" spans="2:21" ht="20.25" customHeight="1" thickBot="1">
      <c r="B46" s="119" t="s">
        <v>313</v>
      </c>
      <c r="C46" s="120" t="str">
        <f>横須賀地区!D24</f>
        <v>三浦学苑佐原Ｇ</v>
      </c>
      <c r="D46" s="139" t="str">
        <f>横須賀地区!C25</f>
        <v>横須賀工業</v>
      </c>
      <c r="E46" s="127" t="str">
        <f>横須賀地区!C26</f>
        <v>逗　　葉</v>
      </c>
      <c r="F46" s="131" t="str">
        <f>横須賀地区!C27</f>
        <v>横 須 賀</v>
      </c>
      <c r="G46" s="134"/>
      <c r="I46" s="137" t="s">
        <v>313</v>
      </c>
      <c r="J46" s="119"/>
      <c r="K46" s="120" t="s">
        <v>150</v>
      </c>
      <c r="L46" s="139"/>
      <c r="M46" s="131" t="s">
        <v>293</v>
      </c>
      <c r="N46" s="119"/>
      <c r="O46" s="188" t="s">
        <v>431</v>
      </c>
      <c r="P46" s="406" t="s">
        <v>158</v>
      </c>
      <c r="Q46" s="407"/>
      <c r="R46" s="398"/>
      <c r="S46" s="399"/>
      <c r="T46" s="142"/>
      <c r="U46" s="143"/>
    </row>
    <row r="49" spans="2:21" ht="20.25" customHeight="1" thickBot="1"/>
    <row r="50" spans="2:21" ht="20.25" customHeight="1">
      <c r="B50" s="124" t="s">
        <v>353</v>
      </c>
      <c r="C50" s="144" t="s">
        <v>148</v>
      </c>
      <c r="D50" s="128">
        <v>1</v>
      </c>
      <c r="E50" s="129">
        <v>2</v>
      </c>
      <c r="F50" s="129">
        <v>3</v>
      </c>
      <c r="G50" s="125">
        <v>4</v>
      </c>
      <c r="I50" s="135" t="s">
        <v>353</v>
      </c>
      <c r="J50" s="400" t="str">
        <f>J3</f>
        <v>25日(土)</v>
      </c>
      <c r="K50" s="401"/>
      <c r="L50" s="400" t="str">
        <f t="shared" ref="L50" si="10">L3</f>
        <v>26日(日)</v>
      </c>
      <c r="M50" s="401"/>
      <c r="N50" s="400" t="str">
        <f t="shared" ref="N50" si="11">N3</f>
        <v>27日(月)</v>
      </c>
      <c r="O50" s="401"/>
      <c r="P50" s="400" t="str">
        <f t="shared" ref="P50" si="12">P3</f>
        <v>28日(火)</v>
      </c>
      <c r="Q50" s="401"/>
      <c r="R50" s="400" t="str">
        <f t="shared" ref="R50" si="13">R3</f>
        <v>29日(水)</v>
      </c>
      <c r="S50" s="401"/>
      <c r="T50" s="400" t="str">
        <f t="shared" ref="T50" si="14">T3</f>
        <v>30日(木)</v>
      </c>
      <c r="U50" s="401"/>
    </row>
    <row r="51" spans="2:21" ht="20.25" customHeight="1">
      <c r="B51" s="117" t="s">
        <v>153</v>
      </c>
      <c r="C51" s="130" t="str">
        <f>北相地区!D3</f>
        <v>麻溝台高</v>
      </c>
      <c r="D51" s="117" t="str">
        <f>北相地区!C4</f>
        <v>麻 溝 台</v>
      </c>
      <c r="E51" s="113" t="str">
        <f>北相地区!C5</f>
        <v>津 久 井</v>
      </c>
      <c r="F51" s="113" t="str">
        <f>北相地区!C6</f>
        <v>大 和 西</v>
      </c>
      <c r="G51" s="118" t="str">
        <f>北相地区!C7</f>
        <v>柏木学園</v>
      </c>
      <c r="I51" s="136" t="s">
        <v>153</v>
      </c>
      <c r="J51" s="159" t="s">
        <v>150</v>
      </c>
      <c r="K51" s="158" t="s">
        <v>156</v>
      </c>
      <c r="L51" s="117" t="s">
        <v>293</v>
      </c>
      <c r="M51" s="118" t="s">
        <v>311</v>
      </c>
      <c r="N51" s="114" t="s">
        <v>158</v>
      </c>
      <c r="O51" s="186"/>
      <c r="P51" s="159" t="s">
        <v>157</v>
      </c>
      <c r="Q51" s="158" t="s">
        <v>151</v>
      </c>
      <c r="R51" s="114"/>
      <c r="S51" s="130"/>
      <c r="T51" s="117"/>
      <c r="U51" s="118"/>
    </row>
    <row r="52" spans="2:21" ht="20.25" customHeight="1">
      <c r="B52" s="117" t="s">
        <v>154</v>
      </c>
      <c r="C52" s="130" t="str">
        <f>北相地区!D10</f>
        <v>座間高</v>
      </c>
      <c r="D52" s="117" t="str">
        <f>北相地区!C11</f>
        <v>座　　間</v>
      </c>
      <c r="E52" s="113" t="str">
        <f>北相地区!C12</f>
        <v>厚 木 北</v>
      </c>
      <c r="F52" s="113" t="str">
        <f>北相地区!C13</f>
        <v>伊 勢 原</v>
      </c>
      <c r="G52" s="118" t="str">
        <f>北相地区!C14</f>
        <v>海 老 名</v>
      </c>
      <c r="I52" s="136" t="s">
        <v>154</v>
      </c>
      <c r="J52" s="159" t="s">
        <v>150</v>
      </c>
      <c r="K52" s="158" t="s">
        <v>156</v>
      </c>
      <c r="L52" s="117" t="s">
        <v>293</v>
      </c>
      <c r="M52" s="118" t="s">
        <v>311</v>
      </c>
      <c r="N52" s="114" t="s">
        <v>158</v>
      </c>
      <c r="O52" s="186"/>
      <c r="P52" s="159" t="s">
        <v>157</v>
      </c>
      <c r="Q52" s="158" t="s">
        <v>151</v>
      </c>
      <c r="R52" s="114"/>
      <c r="S52" s="130"/>
      <c r="T52" s="117"/>
      <c r="U52" s="118"/>
    </row>
    <row r="53" spans="2:21" ht="20.25" customHeight="1">
      <c r="B53" s="117" t="s">
        <v>312</v>
      </c>
      <c r="C53" s="130" t="str">
        <f>北相地区!D17</f>
        <v>光明下溝Ｇ</v>
      </c>
      <c r="D53" s="117" t="str">
        <f>北相地区!C18</f>
        <v>光明相模原</v>
      </c>
      <c r="E53" s="113" t="str">
        <f>北相地区!C19</f>
        <v>相模原青陵・厚木西・神奈川総産</v>
      </c>
      <c r="F53" s="113" t="str">
        <f>北相地区!C20</f>
        <v>城　　山</v>
      </c>
      <c r="G53" s="118" t="str">
        <f>北相地区!C21</f>
        <v>厚木清南・愛川・中央農業</v>
      </c>
      <c r="I53" s="136" t="s">
        <v>312</v>
      </c>
      <c r="J53" s="159" t="s">
        <v>150</v>
      </c>
      <c r="K53" s="158" t="s">
        <v>156</v>
      </c>
      <c r="L53" s="117" t="s">
        <v>293</v>
      </c>
      <c r="M53" s="118" t="s">
        <v>311</v>
      </c>
      <c r="N53" s="114" t="s">
        <v>158</v>
      </c>
      <c r="O53" s="186"/>
      <c r="P53" s="159" t="s">
        <v>157</v>
      </c>
      <c r="Q53" s="158" t="s">
        <v>151</v>
      </c>
      <c r="R53" s="114"/>
      <c r="S53" s="130"/>
      <c r="T53" s="117"/>
      <c r="U53" s="118"/>
    </row>
    <row r="54" spans="2:21" ht="20.25" customHeight="1">
      <c r="B54" s="117" t="s">
        <v>313</v>
      </c>
      <c r="C54" s="130" t="str">
        <f>北相地区!D24</f>
        <v>玉川球場</v>
      </c>
      <c r="D54" s="117" t="str">
        <f>北相地区!C25</f>
        <v>厚　　木</v>
      </c>
      <c r="E54" s="113" t="str">
        <f>北相地区!C26</f>
        <v>有　　馬</v>
      </c>
      <c r="F54" s="113" t="str">
        <f>北相地区!C27</f>
        <v>上 溝 南</v>
      </c>
      <c r="G54" s="118" t="str">
        <f>北相地区!C28</f>
        <v>橋　　本</v>
      </c>
      <c r="I54" s="136" t="s">
        <v>313</v>
      </c>
      <c r="J54" s="159" t="s">
        <v>150</v>
      </c>
      <c r="K54" s="158" t="s">
        <v>156</v>
      </c>
      <c r="L54" s="117" t="s">
        <v>293</v>
      </c>
      <c r="M54" s="118" t="s">
        <v>311</v>
      </c>
      <c r="N54" s="114" t="s">
        <v>158</v>
      </c>
      <c r="O54" s="186"/>
      <c r="P54" s="159" t="s">
        <v>157</v>
      </c>
      <c r="Q54" s="158" t="s">
        <v>151</v>
      </c>
      <c r="R54" s="114"/>
      <c r="S54" s="130"/>
      <c r="T54" s="117"/>
      <c r="U54" s="118"/>
    </row>
    <row r="55" spans="2:21" ht="20.25" customHeight="1">
      <c r="B55" s="117" t="s">
        <v>314</v>
      </c>
      <c r="C55" s="130" t="str">
        <f>北相地区!D31</f>
        <v>相模田名高</v>
      </c>
      <c r="D55" s="117" t="str">
        <f>北相地区!C32</f>
        <v>相模田名</v>
      </c>
      <c r="E55" s="113" t="str">
        <f>北相地区!C33</f>
        <v>相模原総合</v>
      </c>
      <c r="F55" s="113" t="str">
        <f>北相地区!C34</f>
        <v>綾　　瀬</v>
      </c>
      <c r="G55" s="118" t="str">
        <f>北相地区!C35</f>
        <v>麻布大附</v>
      </c>
      <c r="I55" s="136" t="s">
        <v>314</v>
      </c>
      <c r="J55" s="159" t="s">
        <v>150</v>
      </c>
      <c r="K55" s="158" t="s">
        <v>156</v>
      </c>
      <c r="L55" s="117" t="s">
        <v>293</v>
      </c>
      <c r="M55" s="118" t="s">
        <v>311</v>
      </c>
      <c r="N55" s="114" t="s">
        <v>158</v>
      </c>
      <c r="O55" s="186"/>
      <c r="P55" s="159" t="s">
        <v>157</v>
      </c>
      <c r="Q55" s="158" t="s">
        <v>151</v>
      </c>
      <c r="R55" s="114"/>
      <c r="S55" s="130"/>
      <c r="T55" s="117"/>
      <c r="U55" s="118"/>
    </row>
    <row r="56" spans="2:21" ht="20.25" customHeight="1">
      <c r="B56" s="117" t="s">
        <v>316</v>
      </c>
      <c r="C56" s="130" t="str">
        <f>北相地区!D38</f>
        <v>大和高</v>
      </c>
      <c r="D56" s="117" t="str">
        <f>北相地区!C39</f>
        <v>大　　和</v>
      </c>
      <c r="E56" s="113" t="str">
        <f>北相地区!C40</f>
        <v>弥　　栄</v>
      </c>
      <c r="F56" s="113" t="str">
        <f>北相地区!C41</f>
        <v>厚 木 東</v>
      </c>
      <c r="G56" s="118" t="str">
        <f>北相地区!C42</f>
        <v>相模原中等</v>
      </c>
      <c r="I56" s="136" t="s">
        <v>316</v>
      </c>
      <c r="J56" s="159" t="s">
        <v>150</v>
      </c>
      <c r="K56" s="158" t="s">
        <v>156</v>
      </c>
      <c r="L56" s="117" t="s">
        <v>293</v>
      </c>
      <c r="M56" s="118" t="s">
        <v>311</v>
      </c>
      <c r="N56" s="114" t="s">
        <v>158</v>
      </c>
      <c r="O56" s="186"/>
      <c r="P56" s="159" t="s">
        <v>157</v>
      </c>
      <c r="Q56" s="158" t="s">
        <v>151</v>
      </c>
      <c r="R56" s="114"/>
      <c r="S56" s="130"/>
      <c r="T56" s="117"/>
      <c r="U56" s="118"/>
    </row>
    <row r="57" spans="2:21" ht="20.25" customHeight="1">
      <c r="B57" s="117" t="s">
        <v>317</v>
      </c>
      <c r="C57" s="130" t="str">
        <f>北相地区!D45</f>
        <v>東海大相模Ｇ</v>
      </c>
      <c r="D57" s="117" t="str">
        <f>北相地区!C46</f>
        <v>東海大相模</v>
      </c>
      <c r="E57" s="113" t="str">
        <f>北相地区!C47</f>
        <v>秦　　野</v>
      </c>
      <c r="F57" s="113" t="str">
        <f>北相地区!C48</f>
        <v>座間総合</v>
      </c>
      <c r="G57" s="118" t="str">
        <f>北相地区!C49</f>
        <v>相模向陽館・横浜旭陵</v>
      </c>
      <c r="I57" s="136" t="s">
        <v>317</v>
      </c>
      <c r="J57" s="159" t="s">
        <v>150</v>
      </c>
      <c r="K57" s="158" t="s">
        <v>156</v>
      </c>
      <c r="L57" s="117" t="s">
        <v>293</v>
      </c>
      <c r="M57" s="118" t="s">
        <v>311</v>
      </c>
      <c r="N57" s="114" t="s">
        <v>158</v>
      </c>
      <c r="O57" s="186"/>
      <c r="P57" s="159" t="s">
        <v>157</v>
      </c>
      <c r="Q57" s="158" t="s">
        <v>151</v>
      </c>
      <c r="R57" s="114"/>
      <c r="S57" s="130"/>
      <c r="T57" s="117"/>
      <c r="U57" s="118"/>
    </row>
    <row r="58" spans="2:21" ht="20.25" customHeight="1">
      <c r="B58" s="117" t="s">
        <v>318</v>
      </c>
      <c r="C58" s="130" t="str">
        <f>北相地区!D52</f>
        <v>大和スタジアム</v>
      </c>
      <c r="D58" s="117" t="str">
        <f>北相地区!C53</f>
        <v>大 和 南</v>
      </c>
      <c r="E58" s="113" t="str">
        <f>北相地区!C54</f>
        <v>相原・大和東</v>
      </c>
      <c r="F58" s="113" t="str">
        <f>北相地区!C55</f>
        <v>綾 瀬 西</v>
      </c>
      <c r="G58" s="118" t="str">
        <f>北相地区!C56</f>
        <v>秦野曽屋</v>
      </c>
      <c r="I58" s="136" t="s">
        <v>318</v>
      </c>
      <c r="J58" s="159" t="s">
        <v>150</v>
      </c>
      <c r="K58" s="158" t="s">
        <v>156</v>
      </c>
      <c r="L58" s="117" t="s">
        <v>293</v>
      </c>
      <c r="M58" s="118" t="s">
        <v>311</v>
      </c>
      <c r="N58" s="114" t="s">
        <v>158</v>
      </c>
      <c r="O58" s="186"/>
      <c r="P58" s="159" t="s">
        <v>157</v>
      </c>
      <c r="Q58" s="158" t="s">
        <v>151</v>
      </c>
      <c r="R58" s="114"/>
      <c r="S58" s="130"/>
      <c r="T58" s="117"/>
      <c r="U58" s="118"/>
    </row>
    <row r="59" spans="2:21" ht="20.25" customHeight="1">
      <c r="B59" s="117" t="s">
        <v>319</v>
      </c>
      <c r="C59" s="130" t="str">
        <f>北相地区!D59</f>
        <v>相模原高</v>
      </c>
      <c r="D59" s="117" t="str">
        <f>北相地区!C60</f>
        <v>相 模 原</v>
      </c>
      <c r="E59" s="113" t="str">
        <f>北相地区!C61</f>
        <v>向　　上</v>
      </c>
      <c r="F59" s="113" t="str">
        <f>北相地区!C62</f>
        <v>上　　溝</v>
      </c>
      <c r="G59" s="132" t="e">
        <f>北相地区!#REF!</f>
        <v>#REF!</v>
      </c>
      <c r="I59" s="136" t="s">
        <v>319</v>
      </c>
      <c r="J59" s="159" t="s">
        <v>150</v>
      </c>
      <c r="K59" s="158" t="s">
        <v>156</v>
      </c>
      <c r="L59" s="117" t="s">
        <v>293</v>
      </c>
      <c r="M59" s="118" t="s">
        <v>311</v>
      </c>
      <c r="N59" s="114" t="s">
        <v>158</v>
      </c>
      <c r="O59" s="186"/>
      <c r="P59" s="159" t="s">
        <v>157</v>
      </c>
      <c r="Q59" s="158" t="s">
        <v>151</v>
      </c>
      <c r="R59" s="114"/>
      <c r="S59" s="130"/>
      <c r="T59" s="117"/>
      <c r="U59" s="118"/>
    </row>
    <row r="60" spans="2:21" ht="20.25" customHeight="1" thickBot="1">
      <c r="B60" s="119" t="s">
        <v>320</v>
      </c>
      <c r="C60" s="131" t="str">
        <f>北相地区!D66</f>
        <v>相模原高</v>
      </c>
      <c r="D60" s="119" t="str">
        <f>北相地区!C67</f>
        <v>秦野総合</v>
      </c>
      <c r="E60" s="127" t="str">
        <f>北相地区!C68</f>
        <v>上 鶴 間</v>
      </c>
      <c r="F60" s="131" t="str">
        <f>北相地区!C69</f>
        <v>伊 志 田</v>
      </c>
      <c r="G60" s="120">
        <f>北相地区!C70</f>
        <v>0</v>
      </c>
      <c r="I60" s="137" t="s">
        <v>320</v>
      </c>
      <c r="J60" s="177" t="s">
        <v>150</v>
      </c>
      <c r="K60" s="178" t="s">
        <v>156</v>
      </c>
      <c r="L60" s="119" t="s">
        <v>293</v>
      </c>
      <c r="M60" s="120" t="s">
        <v>311</v>
      </c>
      <c r="N60" s="139" t="s">
        <v>158</v>
      </c>
      <c r="O60" s="170"/>
      <c r="P60" s="177" t="s">
        <v>157</v>
      </c>
      <c r="Q60" s="178" t="s">
        <v>151</v>
      </c>
      <c r="R60" s="139"/>
      <c r="S60" s="131"/>
      <c r="T60" s="119"/>
      <c r="U60" s="120"/>
    </row>
    <row r="63" spans="2:21" ht="20.25" customHeight="1" thickBot="1"/>
    <row r="64" spans="2:21" ht="20.25" customHeight="1">
      <c r="B64" s="124" t="s">
        <v>352</v>
      </c>
      <c r="C64" s="125" t="s">
        <v>148</v>
      </c>
      <c r="D64" s="128">
        <v>1</v>
      </c>
      <c r="E64" s="129">
        <v>2</v>
      </c>
      <c r="F64" s="129">
        <v>3</v>
      </c>
      <c r="G64" s="125">
        <v>4</v>
      </c>
      <c r="I64" s="135" t="s">
        <v>352</v>
      </c>
      <c r="J64" s="400" t="str">
        <f>J3</f>
        <v>25日(土)</v>
      </c>
      <c r="K64" s="401"/>
      <c r="L64" s="400" t="str">
        <f t="shared" ref="L64" si="15">L3</f>
        <v>26日(日)</v>
      </c>
      <c r="M64" s="401"/>
      <c r="N64" s="400" t="str">
        <f t="shared" ref="N64" si="16">N3</f>
        <v>27日(月)</v>
      </c>
      <c r="O64" s="401"/>
      <c r="P64" s="400" t="str">
        <f t="shared" ref="P64" si="17">P3</f>
        <v>28日(火)</v>
      </c>
      <c r="Q64" s="401"/>
      <c r="R64" s="400" t="str">
        <f t="shared" ref="R64" si="18">R3</f>
        <v>29日(水)</v>
      </c>
      <c r="S64" s="401"/>
      <c r="T64" s="400" t="str">
        <f t="shared" ref="T64" si="19">T3</f>
        <v>30日(木)</v>
      </c>
      <c r="U64" s="401"/>
    </row>
    <row r="65" spans="2:21" ht="20.25" customHeight="1">
      <c r="B65" s="117" t="s">
        <v>153</v>
      </c>
      <c r="C65" s="118" t="str">
        <f>西湘地区!D3</f>
        <v>平塚学園大磯</v>
      </c>
      <c r="D65" s="117" t="str">
        <f>西湘地区!C4</f>
        <v>平塚学園</v>
      </c>
      <c r="E65" s="113" t="str">
        <f>西湘地区!C5</f>
        <v>旭　　丘</v>
      </c>
      <c r="F65" s="258" t="str">
        <f>西湘地区!C6</f>
        <v>足　　柄</v>
      </c>
      <c r="G65" s="259" t="str">
        <f>西湘地区!C7</f>
        <v>二宮・大井</v>
      </c>
      <c r="I65" s="136" t="s">
        <v>153</v>
      </c>
      <c r="J65" s="159" t="s">
        <v>150</v>
      </c>
      <c r="K65" s="158" t="s">
        <v>156</v>
      </c>
      <c r="L65" s="117" t="s">
        <v>293</v>
      </c>
      <c r="M65" s="118" t="s">
        <v>311</v>
      </c>
      <c r="N65" s="114" t="s">
        <v>158</v>
      </c>
      <c r="O65" s="186"/>
      <c r="P65" s="159" t="s">
        <v>157</v>
      </c>
      <c r="Q65" s="158" t="s">
        <v>151</v>
      </c>
      <c r="R65" s="159"/>
      <c r="S65" s="158"/>
      <c r="T65" s="168"/>
      <c r="U65" s="158"/>
    </row>
    <row r="66" spans="2:21" ht="20.25" customHeight="1" thickBot="1">
      <c r="B66" s="117" t="s">
        <v>154</v>
      </c>
      <c r="C66" s="118" t="str">
        <f>西湘地区!D10</f>
        <v>相洋穴部球場</v>
      </c>
      <c r="D66" s="117" t="str">
        <f>西湘地区!C11</f>
        <v>相　　洋</v>
      </c>
      <c r="E66" s="113" t="str">
        <f>西湘地区!C12</f>
        <v>西　　湘</v>
      </c>
      <c r="F66" s="176" t="str">
        <f>西湘地区!C13</f>
        <v>山　　北</v>
      </c>
      <c r="G66" s="256" t="str">
        <f>西湘地区!C14</f>
        <v>小 田 原</v>
      </c>
      <c r="I66" s="136" t="s">
        <v>154</v>
      </c>
      <c r="J66" s="159" t="s">
        <v>150</v>
      </c>
      <c r="K66" s="158" t="s">
        <v>156</v>
      </c>
      <c r="L66" s="117" t="s">
        <v>293</v>
      </c>
      <c r="M66" s="118" t="s">
        <v>311</v>
      </c>
      <c r="N66" s="114" t="s">
        <v>158</v>
      </c>
      <c r="O66" s="186"/>
      <c r="P66" s="159" t="s">
        <v>157</v>
      </c>
      <c r="Q66" s="158" t="s">
        <v>151</v>
      </c>
      <c r="R66" s="159"/>
      <c r="S66" s="158"/>
      <c r="T66" s="168"/>
      <c r="U66" s="158"/>
    </row>
    <row r="67" spans="2:21" ht="20.25" customHeight="1">
      <c r="B67" s="117" t="s">
        <v>312</v>
      </c>
      <c r="C67" s="118" t="str">
        <f>西湘地区!D17</f>
        <v>立花学園大井</v>
      </c>
      <c r="D67" s="117" t="str">
        <f>西湘地区!C18</f>
        <v>立花学園</v>
      </c>
      <c r="E67" s="113" t="str">
        <f>西湘地区!C19</f>
        <v>平塚工科</v>
      </c>
      <c r="F67" s="257" t="str">
        <f>西湘地区!C20</f>
        <v>高浜・吉田島</v>
      </c>
      <c r="G67" s="133"/>
      <c r="I67" s="136" t="s">
        <v>312</v>
      </c>
      <c r="J67" s="159" t="s">
        <v>150</v>
      </c>
      <c r="K67" s="158"/>
      <c r="L67" s="117" t="s">
        <v>293</v>
      </c>
      <c r="M67" s="118"/>
      <c r="N67" s="187" t="s">
        <v>431</v>
      </c>
      <c r="O67" s="118"/>
      <c r="P67" s="404" t="s">
        <v>158</v>
      </c>
      <c r="Q67" s="405"/>
      <c r="R67" s="396" t="s">
        <v>159</v>
      </c>
      <c r="S67" s="397"/>
      <c r="T67" s="168"/>
      <c r="U67" s="158"/>
    </row>
    <row r="68" spans="2:21" ht="20.25" customHeight="1">
      <c r="B68" s="254" t="s">
        <v>523</v>
      </c>
      <c r="C68" s="118" t="str">
        <f>西湘地区!D24</f>
        <v>小田原球場</v>
      </c>
      <c r="D68" s="117" t="str">
        <f>西湘地区!C25</f>
        <v>星槎国際</v>
      </c>
      <c r="E68" s="113" t="str">
        <f>西湘地区!C26</f>
        <v>平塚湘風</v>
      </c>
      <c r="F68" s="130" t="str">
        <f>西湘地区!C27</f>
        <v>平塚江南</v>
      </c>
      <c r="G68" s="134"/>
      <c r="I68" s="260" t="s">
        <v>523</v>
      </c>
      <c r="J68" s="159"/>
      <c r="K68" s="262" t="s">
        <v>525</v>
      </c>
      <c r="L68" s="117"/>
      <c r="M68" s="196" t="s">
        <v>526</v>
      </c>
      <c r="N68" s="117"/>
      <c r="O68" s="267" t="s">
        <v>431</v>
      </c>
      <c r="P68" s="404" t="s">
        <v>158</v>
      </c>
      <c r="Q68" s="405"/>
      <c r="R68" s="419"/>
      <c r="S68" s="420"/>
      <c r="T68" s="168"/>
      <c r="U68" s="158"/>
    </row>
    <row r="69" spans="2:21" ht="20.25" customHeight="1" thickBot="1">
      <c r="B69" s="255" t="s">
        <v>524</v>
      </c>
      <c r="C69" s="120" t="e">
        <f>西湘地区!#REF!</f>
        <v>#REF!</v>
      </c>
      <c r="D69" s="119" t="e">
        <f>西湘地区!#REF!</f>
        <v>#REF!</v>
      </c>
      <c r="E69" s="127" t="e">
        <f>西湘地区!#REF!</f>
        <v>#REF!</v>
      </c>
      <c r="F69" s="131" t="e">
        <f>西湘地区!#REF!</f>
        <v>#REF!</v>
      </c>
      <c r="G69" s="134"/>
      <c r="I69" s="261" t="s">
        <v>524</v>
      </c>
      <c r="J69" s="177" t="s">
        <v>150</v>
      </c>
      <c r="K69" s="178"/>
      <c r="L69" s="119" t="s">
        <v>293</v>
      </c>
      <c r="M69" s="120"/>
      <c r="N69" s="263" t="s">
        <v>151</v>
      </c>
      <c r="O69" s="264"/>
      <c r="P69" s="421" t="s">
        <v>158</v>
      </c>
      <c r="Q69" s="393"/>
      <c r="R69" s="265"/>
      <c r="S69" s="266"/>
      <c r="T69" s="169"/>
      <c r="U69" s="178"/>
    </row>
    <row r="107" spans="2:21" ht="20.25" customHeight="1" thickBot="1"/>
    <row r="108" spans="2:21" ht="20.25" customHeight="1" thickBot="1">
      <c r="B108" s="124" t="s">
        <v>352</v>
      </c>
      <c r="C108" s="125" t="s">
        <v>148</v>
      </c>
      <c r="D108" s="140">
        <v>1</v>
      </c>
      <c r="E108" s="129">
        <v>2</v>
      </c>
      <c r="F108" s="129">
        <v>3</v>
      </c>
      <c r="G108" s="125">
        <v>4</v>
      </c>
    </row>
    <row r="109" spans="2:21" ht="20.25" customHeight="1">
      <c r="B109" s="117" t="s">
        <v>153</v>
      </c>
      <c r="C109" s="118" t="s">
        <v>331</v>
      </c>
      <c r="D109" s="114" t="s">
        <v>332</v>
      </c>
      <c r="E109" s="113" t="s">
        <v>333</v>
      </c>
      <c r="F109" s="113" t="s">
        <v>334</v>
      </c>
      <c r="G109" s="118" t="s">
        <v>335</v>
      </c>
      <c r="I109" s="135" t="s">
        <v>352</v>
      </c>
      <c r="J109" s="417" t="s">
        <v>308</v>
      </c>
      <c r="K109" s="410"/>
      <c r="L109" s="418" t="s">
        <v>299</v>
      </c>
      <c r="M109" s="411"/>
      <c r="N109" s="417" t="s">
        <v>300</v>
      </c>
      <c r="O109" s="410"/>
      <c r="P109" s="418" t="s">
        <v>301</v>
      </c>
      <c r="Q109" s="411"/>
      <c r="R109" s="417" t="s">
        <v>302</v>
      </c>
      <c r="S109" s="411"/>
      <c r="T109" s="417" t="s">
        <v>303</v>
      </c>
      <c r="U109" s="410"/>
    </row>
    <row r="110" spans="2:21" ht="20.25" customHeight="1">
      <c r="B110" s="117" t="s">
        <v>154</v>
      </c>
      <c r="C110" s="118" t="s">
        <v>336</v>
      </c>
      <c r="D110" s="114" t="s">
        <v>337</v>
      </c>
      <c r="E110" s="113" t="s">
        <v>338</v>
      </c>
      <c r="F110" s="113" t="s">
        <v>339</v>
      </c>
      <c r="G110" s="118" t="s">
        <v>340</v>
      </c>
      <c r="I110" s="136" t="s">
        <v>153</v>
      </c>
      <c r="J110" s="117" t="s">
        <v>150</v>
      </c>
      <c r="K110" s="118" t="s">
        <v>156</v>
      </c>
      <c r="L110" s="114" t="s">
        <v>293</v>
      </c>
      <c r="M110" s="130" t="s">
        <v>311</v>
      </c>
      <c r="N110" s="117" t="s">
        <v>158</v>
      </c>
      <c r="O110" s="118"/>
      <c r="P110" s="114" t="s">
        <v>157</v>
      </c>
      <c r="Q110" s="130" t="s">
        <v>151</v>
      </c>
      <c r="R110" s="117"/>
      <c r="S110" s="130"/>
      <c r="T110" s="117"/>
      <c r="U110" s="118"/>
    </row>
    <row r="111" spans="2:21" ht="20.25" customHeight="1">
      <c r="B111" s="117" t="s">
        <v>312</v>
      </c>
      <c r="C111" s="118" t="s">
        <v>341</v>
      </c>
      <c r="D111" s="114" t="s">
        <v>342</v>
      </c>
      <c r="E111" s="113" t="s">
        <v>343</v>
      </c>
      <c r="F111" s="113" t="s">
        <v>344</v>
      </c>
      <c r="G111" s="118"/>
      <c r="I111" s="136" t="s">
        <v>154</v>
      </c>
      <c r="J111" s="117" t="s">
        <v>150</v>
      </c>
      <c r="K111" s="118" t="s">
        <v>156</v>
      </c>
      <c r="L111" s="114" t="s">
        <v>293</v>
      </c>
      <c r="M111" s="130" t="s">
        <v>311</v>
      </c>
      <c r="N111" s="117" t="s">
        <v>158</v>
      </c>
      <c r="O111" s="118"/>
      <c r="P111" s="114" t="s">
        <v>157</v>
      </c>
      <c r="Q111" s="130" t="s">
        <v>151</v>
      </c>
      <c r="R111" s="117"/>
      <c r="S111" s="130"/>
      <c r="T111" s="117"/>
      <c r="U111" s="118"/>
    </row>
    <row r="112" spans="2:21" ht="20.25" customHeight="1">
      <c r="B112" s="117" t="s">
        <v>313</v>
      </c>
      <c r="C112" s="118"/>
      <c r="D112" s="114" t="s">
        <v>345</v>
      </c>
      <c r="E112" s="113" t="s">
        <v>346</v>
      </c>
      <c r="F112" s="113" t="s">
        <v>347</v>
      </c>
      <c r="G112" s="118"/>
      <c r="I112" s="136" t="s">
        <v>312</v>
      </c>
      <c r="J112" s="117" t="s">
        <v>150</v>
      </c>
      <c r="K112" s="118"/>
      <c r="L112" s="114" t="s">
        <v>293</v>
      </c>
      <c r="M112" s="130"/>
      <c r="N112" s="117" t="s">
        <v>151</v>
      </c>
      <c r="O112" s="118"/>
      <c r="P112" s="114" t="s">
        <v>158</v>
      </c>
      <c r="Q112" s="130"/>
      <c r="R112" s="414" t="s">
        <v>159</v>
      </c>
      <c r="S112" s="416"/>
      <c r="T112" s="117"/>
      <c r="U112" s="118"/>
    </row>
    <row r="113" spans="2:21" ht="20.25" customHeight="1" thickBot="1">
      <c r="B113" s="119" t="s">
        <v>314</v>
      </c>
      <c r="C113" s="120" t="s">
        <v>348</v>
      </c>
      <c r="D113" s="139" t="s">
        <v>349</v>
      </c>
      <c r="E113" s="127" t="s">
        <v>350</v>
      </c>
      <c r="F113" s="127" t="s">
        <v>351</v>
      </c>
      <c r="G113" s="120"/>
      <c r="I113" s="136" t="s">
        <v>313</v>
      </c>
      <c r="J113" s="117"/>
      <c r="K113" s="118" t="s">
        <v>150</v>
      </c>
      <c r="L113" s="114"/>
      <c r="M113" s="130" t="s">
        <v>293</v>
      </c>
      <c r="N113" s="117"/>
      <c r="O113" s="118" t="s">
        <v>151</v>
      </c>
      <c r="P113" s="114" t="s">
        <v>158</v>
      </c>
      <c r="Q113" s="130"/>
      <c r="R113" s="117"/>
      <c r="S113" s="130"/>
      <c r="T113" s="117"/>
      <c r="U113" s="118"/>
    </row>
    <row r="114" spans="2:21" ht="20.25" customHeight="1" thickBot="1">
      <c r="I114" s="137" t="s">
        <v>314</v>
      </c>
      <c r="J114" s="119" t="s">
        <v>150</v>
      </c>
      <c r="K114" s="120"/>
      <c r="L114" s="139" t="s">
        <v>293</v>
      </c>
      <c r="M114" s="131"/>
      <c r="N114" s="119" t="s">
        <v>151</v>
      </c>
      <c r="O114" s="120"/>
      <c r="P114" s="139" t="s">
        <v>158</v>
      </c>
      <c r="Q114" s="131"/>
      <c r="R114" s="119"/>
      <c r="S114" s="131"/>
      <c r="T114" s="119"/>
      <c r="U114" s="120"/>
    </row>
    <row r="116" spans="2:21" ht="20.25" customHeight="1">
      <c r="R116" s="118" t="s">
        <v>310</v>
      </c>
    </row>
  </sheetData>
  <mergeCells count="89">
    <mergeCell ref="J21:K21"/>
    <mergeCell ref="P21:Q21"/>
    <mergeCell ref="N28:O28"/>
    <mergeCell ref="P28:Q28"/>
    <mergeCell ref="J32:K32"/>
    <mergeCell ref="L32:M32"/>
    <mergeCell ref="P32:Q32"/>
    <mergeCell ref="J42:K42"/>
    <mergeCell ref="N32:O32"/>
    <mergeCell ref="L42:M42"/>
    <mergeCell ref="N42:O42"/>
    <mergeCell ref="N33:O33"/>
    <mergeCell ref="N34:O34"/>
    <mergeCell ref="N35:O35"/>
    <mergeCell ref="J64:K64"/>
    <mergeCell ref="L64:M64"/>
    <mergeCell ref="N64:O64"/>
    <mergeCell ref="P64:Q64"/>
    <mergeCell ref="R64:S64"/>
    <mergeCell ref="J50:K50"/>
    <mergeCell ref="L50:M50"/>
    <mergeCell ref="N50:O50"/>
    <mergeCell ref="P50:Q50"/>
    <mergeCell ref="R50:S50"/>
    <mergeCell ref="T109:U109"/>
    <mergeCell ref="T64:U64"/>
    <mergeCell ref="T50:U50"/>
    <mergeCell ref="P45:Q45"/>
    <mergeCell ref="P46:Q46"/>
    <mergeCell ref="P67:Q67"/>
    <mergeCell ref="R67:S68"/>
    <mergeCell ref="P68:Q68"/>
    <mergeCell ref="P69:Q69"/>
    <mergeCell ref="R112:S112"/>
    <mergeCell ref="J109:K109"/>
    <mergeCell ref="L109:M109"/>
    <mergeCell ref="N109:O109"/>
    <mergeCell ref="P109:Q109"/>
    <mergeCell ref="R109:S109"/>
    <mergeCell ref="R32:S32"/>
    <mergeCell ref="N27:O27"/>
    <mergeCell ref="T42:U42"/>
    <mergeCell ref="R33:S33"/>
    <mergeCell ref="R34:S34"/>
    <mergeCell ref="R35:S35"/>
    <mergeCell ref="R36:S36"/>
    <mergeCell ref="R42:S42"/>
    <mergeCell ref="J11:K11"/>
    <mergeCell ref="L11:M11"/>
    <mergeCell ref="T3:U3"/>
    <mergeCell ref="T11:U11"/>
    <mergeCell ref="N11:O11"/>
    <mergeCell ref="P11:Q11"/>
    <mergeCell ref="N4:O4"/>
    <mergeCell ref="N5:O5"/>
    <mergeCell ref="N6:O6"/>
    <mergeCell ref="N7:O7"/>
    <mergeCell ref="N8:O8"/>
    <mergeCell ref="J3:K3"/>
    <mergeCell ref="L3:M3"/>
    <mergeCell ref="N3:O3"/>
    <mergeCell ref="P3:Q3"/>
    <mergeCell ref="R3:S3"/>
    <mergeCell ref="R11:S11"/>
    <mergeCell ref="N12:O12"/>
    <mergeCell ref="N13:O13"/>
    <mergeCell ref="N14:O14"/>
    <mergeCell ref="N15:O15"/>
    <mergeCell ref="N16:O16"/>
    <mergeCell ref="N17:O17"/>
    <mergeCell ref="N18:O18"/>
    <mergeCell ref="N19:O19"/>
    <mergeCell ref="N20:O20"/>
    <mergeCell ref="T21:U21"/>
    <mergeCell ref="T28:U28"/>
    <mergeCell ref="N43:O43"/>
    <mergeCell ref="N44:O44"/>
    <mergeCell ref="R45:S46"/>
    <mergeCell ref="P42:Q42"/>
    <mergeCell ref="N36:O36"/>
    <mergeCell ref="N22:O22"/>
    <mergeCell ref="P37:Q37"/>
    <mergeCell ref="R37:S38"/>
    <mergeCell ref="P38:Q38"/>
    <mergeCell ref="T32:U32"/>
    <mergeCell ref="N23:O23"/>
    <mergeCell ref="N24:O24"/>
    <mergeCell ref="N25:O25"/>
    <mergeCell ref="N26:O26"/>
  </mergeCells>
  <phoneticPr fontId="3"/>
  <pageMargins left="0.78700000000000003" right="0.78700000000000003" top="0.98399999999999999" bottom="0.98399999999999999" header="0.51200000000000001" footer="0.51200000000000001"/>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Y118"/>
  <sheetViews>
    <sheetView workbookViewId="0">
      <selection activeCell="L2" sqref="L2"/>
    </sheetView>
  </sheetViews>
  <sheetFormatPr defaultRowHeight="13.5"/>
  <cols>
    <col min="1" max="1" width="0.75" style="33" customWidth="1"/>
    <col min="2" max="2" width="2.625" style="33" customWidth="1"/>
    <col min="3" max="3" width="3.75" style="33" customWidth="1"/>
    <col min="4" max="4" width="12.75" style="33" customWidth="1"/>
    <col min="5" max="18" width="4.625" style="32" customWidth="1"/>
    <col min="19" max="22" width="4.75" style="32" hidden="1" customWidth="1"/>
    <col min="23" max="23" width="4.75" style="37" hidden="1" customWidth="1"/>
    <col min="24" max="24" width="4.75" style="33" hidden="1" customWidth="1"/>
    <col min="25" max="25" width="4.625" style="33" customWidth="1"/>
    <col min="26" max="26" width="2.75" style="33" customWidth="1"/>
    <col min="27" max="16384" width="9" style="33"/>
  </cols>
  <sheetData>
    <row r="1" spans="2:25" ht="18" customHeight="1">
      <c r="C1" s="2" t="str">
        <f>予選要項!B2</f>
        <v xml:space="preserve">２０１９年度 </v>
      </c>
      <c r="D1" s="2"/>
      <c r="E1" s="35" t="s">
        <v>455</v>
      </c>
      <c r="F1" s="35"/>
      <c r="G1" s="97"/>
      <c r="H1" s="97"/>
      <c r="I1" s="97"/>
      <c r="J1" s="97"/>
      <c r="K1" s="97"/>
      <c r="L1" s="97"/>
      <c r="M1" s="97"/>
      <c r="N1" s="97"/>
      <c r="O1" s="97"/>
      <c r="P1" s="97"/>
      <c r="Q1" s="60"/>
      <c r="R1" s="97"/>
      <c r="S1" s="180"/>
      <c r="T1" s="97"/>
      <c r="U1" s="97"/>
      <c r="V1" s="97"/>
      <c r="W1" s="97"/>
      <c r="X1" s="97"/>
      <c r="Y1" s="97"/>
    </row>
    <row r="2" spans="2:25" ht="17.25" customHeight="1" thickBot="1">
      <c r="C2" s="97"/>
      <c r="D2" s="7" t="s">
        <v>152</v>
      </c>
      <c r="E2" s="219"/>
      <c r="F2" s="219"/>
      <c r="G2" s="219"/>
      <c r="H2" s="219"/>
      <c r="I2" s="219"/>
      <c r="J2" s="219"/>
      <c r="K2" s="219"/>
      <c r="L2" s="219"/>
      <c r="M2" s="219"/>
      <c r="N2" s="219"/>
      <c r="O2" s="219"/>
      <c r="P2" s="219"/>
      <c r="Q2" s="220"/>
      <c r="R2" s="220"/>
      <c r="S2" s="220"/>
      <c r="T2" s="220"/>
      <c r="U2" s="220"/>
      <c r="V2" s="220"/>
      <c r="W2" s="59"/>
      <c r="X2" s="221"/>
      <c r="Y2" s="221"/>
    </row>
    <row r="3" spans="2:25" ht="14.25" thickBot="1">
      <c r="B3" s="1"/>
      <c r="C3" s="9" t="s">
        <v>456</v>
      </c>
      <c r="D3" s="64" t="s">
        <v>457</v>
      </c>
      <c r="E3" s="334" t="str">
        <f>C4</f>
        <v>横浜桜陽</v>
      </c>
      <c r="F3" s="335"/>
      <c r="G3" s="336"/>
      <c r="H3" s="340" t="str">
        <f>C5</f>
        <v>岸　　根</v>
      </c>
      <c r="I3" s="341"/>
      <c r="J3" s="342"/>
      <c r="K3" s="334" t="str">
        <f>C6</f>
        <v>荏　　田</v>
      </c>
      <c r="L3" s="335"/>
      <c r="M3" s="336"/>
      <c r="N3" s="334" t="str">
        <f>C7</f>
        <v>県 商 工</v>
      </c>
      <c r="O3" s="335"/>
      <c r="P3" s="336"/>
      <c r="Q3" s="222" t="s">
        <v>0</v>
      </c>
      <c r="R3" s="222" t="s">
        <v>68</v>
      </c>
      <c r="S3" s="223" t="s">
        <v>69</v>
      </c>
      <c r="T3" s="223" t="s">
        <v>70</v>
      </c>
      <c r="U3" s="223" t="s">
        <v>71</v>
      </c>
      <c r="V3" s="223"/>
      <c r="W3" s="223"/>
      <c r="X3" s="224"/>
      <c r="Y3" s="225" t="s">
        <v>1</v>
      </c>
    </row>
    <row r="4" spans="2:25" ht="14.25" thickTop="1">
      <c r="B4" s="1">
        <v>1</v>
      </c>
      <c r="C4" s="304" t="s">
        <v>458</v>
      </c>
      <c r="D4" s="305"/>
      <c r="E4" s="328"/>
      <c r="F4" s="329"/>
      <c r="G4" s="330"/>
      <c r="H4" s="226">
        <v>8</v>
      </c>
      <c r="I4" s="227" t="s">
        <v>459</v>
      </c>
      <c r="J4" s="228">
        <v>1</v>
      </c>
      <c r="K4" s="226">
        <v>12</v>
      </c>
      <c r="L4" s="227" t="s">
        <v>459</v>
      </c>
      <c r="M4" s="228">
        <v>1</v>
      </c>
      <c r="N4" s="226">
        <v>5</v>
      </c>
      <c r="O4" s="227" t="s">
        <v>459</v>
      </c>
      <c r="P4" s="229">
        <v>0</v>
      </c>
      <c r="Q4" s="230">
        <f>S4*3+U4</f>
        <v>9</v>
      </c>
      <c r="R4" s="230">
        <f>IF(H4="",0,(H4+K4+N4)-(J4+M4+P4))</f>
        <v>23</v>
      </c>
      <c r="S4" s="229">
        <f>COUNTIF(V4:X4,"A")</f>
        <v>3</v>
      </c>
      <c r="T4" s="229">
        <f>COUNTIF(V4:X4,"C")</f>
        <v>0</v>
      </c>
      <c r="U4" s="229">
        <f>COUNTIF(V4:X4,"B")</f>
        <v>0</v>
      </c>
      <c r="V4" s="230" t="str">
        <f>IF(H4="","",IF(H4&gt;J4,"A",IF(H4=J4,"B","C")))</f>
        <v>A</v>
      </c>
      <c r="W4" s="230" t="str">
        <f>IF(K4="","",IF(K4&gt;M4,"A",IF(K4=M4,"B","C")))</f>
        <v>A</v>
      </c>
      <c r="X4" s="231" t="str">
        <f>IF(N4="","",IF(N4&gt;P4,"A",IF(N4=P4,"B","C")))</f>
        <v>A</v>
      </c>
      <c r="Y4" s="232">
        <v>1</v>
      </c>
    </row>
    <row r="5" spans="2:25">
      <c r="B5" s="1">
        <v>2</v>
      </c>
      <c r="C5" s="337" t="s">
        <v>403</v>
      </c>
      <c r="D5" s="338"/>
      <c r="E5" s="233">
        <v>1</v>
      </c>
      <c r="F5" s="51" t="s">
        <v>459</v>
      </c>
      <c r="G5" s="234">
        <v>8</v>
      </c>
      <c r="H5" s="325"/>
      <c r="I5" s="326"/>
      <c r="J5" s="327"/>
      <c r="K5" s="235">
        <v>0</v>
      </c>
      <c r="L5" s="51" t="s">
        <v>459</v>
      </c>
      <c r="M5" s="234">
        <v>7</v>
      </c>
      <c r="N5" s="235">
        <v>7</v>
      </c>
      <c r="O5" s="51" t="s">
        <v>459</v>
      </c>
      <c r="P5" s="218">
        <v>13</v>
      </c>
      <c r="Q5" s="236">
        <f>S5*3+U5</f>
        <v>0</v>
      </c>
      <c r="R5" s="236">
        <f>(E5+K5+N5)-(G5+M5+P5)</f>
        <v>-20</v>
      </c>
      <c r="S5" s="218">
        <f>COUNTIF(V5:X5,"A")</f>
        <v>0</v>
      </c>
      <c r="T5" s="218">
        <f>COUNTIF(V5:X5,"C")</f>
        <v>3</v>
      </c>
      <c r="U5" s="218">
        <f>COUNTIF(V5:X5,"B")</f>
        <v>0</v>
      </c>
      <c r="V5" s="236" t="str">
        <f>IF(E5="","",IF(E5&gt;G5,"A",IF(E5=G5,"B","C")))</f>
        <v>C</v>
      </c>
      <c r="W5" s="236" t="str">
        <f>IF(K5="","",IF(K5&gt;M5,"A",IF(K5=M5,"B","C")))</f>
        <v>C</v>
      </c>
      <c r="X5" s="52" t="str">
        <f>IF(N5="","",IF(N5&gt;P5,"A",IF(N5=P5,"B","C")))</f>
        <v>C</v>
      </c>
      <c r="Y5" s="237">
        <v>4</v>
      </c>
    </row>
    <row r="6" spans="2:25">
      <c r="B6" s="1">
        <v>3</v>
      </c>
      <c r="C6" s="304" t="s">
        <v>419</v>
      </c>
      <c r="D6" s="305"/>
      <c r="E6" s="233">
        <v>1</v>
      </c>
      <c r="F6" s="51" t="s">
        <v>459</v>
      </c>
      <c r="G6" s="234">
        <v>12</v>
      </c>
      <c r="H6" s="235">
        <v>7</v>
      </c>
      <c r="I6" s="51" t="s">
        <v>459</v>
      </c>
      <c r="J6" s="234">
        <v>0</v>
      </c>
      <c r="K6" s="325"/>
      <c r="L6" s="326"/>
      <c r="M6" s="327"/>
      <c r="N6" s="235">
        <v>5</v>
      </c>
      <c r="O6" s="51" t="s">
        <v>459</v>
      </c>
      <c r="P6" s="218">
        <v>3</v>
      </c>
      <c r="Q6" s="236">
        <f>S6*3+U6</f>
        <v>6</v>
      </c>
      <c r="R6" s="236">
        <f>(E6+H6+N6)-(G6+J6+P6)</f>
        <v>-2</v>
      </c>
      <c r="S6" s="218">
        <f>COUNTIF(V6:X6,"A")</f>
        <v>2</v>
      </c>
      <c r="T6" s="218">
        <f>COUNTIF(V6:X6,"C")</f>
        <v>1</v>
      </c>
      <c r="U6" s="218">
        <f>COUNTIF(V6:X6,"B")</f>
        <v>0</v>
      </c>
      <c r="V6" s="236" t="str">
        <f>IF(E6="","",IF(E6&gt;G6,"A",IF(E6=G6,"B","C")))</f>
        <v>C</v>
      </c>
      <c r="W6" s="236" t="str">
        <f>IF(H6="","",IF(H6&gt;J6,"A",IF(H6=J6,"B","C")))</f>
        <v>A</v>
      </c>
      <c r="X6" s="52" t="str">
        <f>IF(N6="","",IF(N6&gt;P6,"A",IF(N6=P6,"B","C")))</f>
        <v>A</v>
      </c>
      <c r="Y6" s="237">
        <v>2</v>
      </c>
    </row>
    <row r="7" spans="2:25" ht="14.25" thickBot="1">
      <c r="B7" s="1">
        <v>4</v>
      </c>
      <c r="C7" s="306" t="s">
        <v>402</v>
      </c>
      <c r="D7" s="307"/>
      <c r="E7" s="238">
        <v>0</v>
      </c>
      <c r="F7" s="239" t="s">
        <v>459</v>
      </c>
      <c r="G7" s="240">
        <v>5</v>
      </c>
      <c r="H7" s="241">
        <v>13</v>
      </c>
      <c r="I7" s="239" t="s">
        <v>459</v>
      </c>
      <c r="J7" s="240">
        <v>7</v>
      </c>
      <c r="K7" s="241">
        <v>3</v>
      </c>
      <c r="L7" s="239" t="s">
        <v>459</v>
      </c>
      <c r="M7" s="240">
        <v>5</v>
      </c>
      <c r="N7" s="331"/>
      <c r="O7" s="332"/>
      <c r="P7" s="333"/>
      <c r="Q7" s="242">
        <f>S7*3+U7</f>
        <v>3</v>
      </c>
      <c r="R7" s="242">
        <f>(E7+H7+K7)-(G7+J7+M7)</f>
        <v>-1</v>
      </c>
      <c r="S7" s="217">
        <f>COUNTIF(V7:X7,"A")</f>
        <v>1</v>
      </c>
      <c r="T7" s="217">
        <f>COUNTIF(V7:X7,"C")</f>
        <v>2</v>
      </c>
      <c r="U7" s="217">
        <f>COUNTIF(V7:X7,"B")</f>
        <v>0</v>
      </c>
      <c r="V7" s="242" t="str">
        <f>IF(E7="","",IF(E7&gt;G7,"A",IF(E7=G7,"B","C")))</f>
        <v>C</v>
      </c>
      <c r="W7" s="242" t="str">
        <f>IF(H7="","",IF(H7&gt;J7,"A",IF(H7=J7,"B","C")))</f>
        <v>A</v>
      </c>
      <c r="X7" s="53" t="str">
        <f>IF(K7="","",IF(K7&gt;M7,"A",IF(K7=M7,"B","C")))</f>
        <v>C</v>
      </c>
      <c r="Y7" s="243">
        <v>3</v>
      </c>
    </row>
    <row r="8" spans="2:25">
      <c r="B8" s="1"/>
      <c r="C8" s="31"/>
      <c r="D8" s="31"/>
      <c r="E8" s="180"/>
      <c r="F8" s="180"/>
      <c r="G8" s="180"/>
      <c r="H8" s="180"/>
      <c r="I8" s="180"/>
      <c r="J8" s="180"/>
      <c r="K8" s="180"/>
      <c r="L8" s="180"/>
      <c r="M8" s="180"/>
      <c r="N8" s="180"/>
      <c r="O8" s="180"/>
      <c r="P8" s="180"/>
      <c r="Q8" s="180"/>
      <c r="R8" s="180"/>
      <c r="S8" s="180"/>
      <c r="T8" s="180"/>
      <c r="U8" s="180"/>
      <c r="V8" s="180"/>
      <c r="W8" s="59"/>
      <c r="X8" s="221"/>
      <c r="Y8" s="221"/>
    </row>
    <row r="9" spans="2:25" ht="14.25" thickBot="1">
      <c r="B9" s="1"/>
      <c r="C9" s="97"/>
      <c r="D9" s="97"/>
      <c r="E9" s="180"/>
      <c r="F9" s="180"/>
      <c r="G9" s="180"/>
      <c r="H9" s="180"/>
      <c r="I9" s="180"/>
      <c r="J9" s="180"/>
      <c r="K9" s="180"/>
      <c r="L9" s="180"/>
      <c r="M9" s="180"/>
      <c r="N9" s="180"/>
      <c r="O9" s="180"/>
      <c r="P9" s="180"/>
      <c r="Q9" s="180"/>
      <c r="R9" s="180"/>
      <c r="S9" s="180"/>
      <c r="T9" s="180"/>
      <c r="U9" s="180"/>
      <c r="V9" s="180"/>
      <c r="W9" s="59"/>
      <c r="X9" s="221"/>
      <c r="Y9" s="221"/>
    </row>
    <row r="10" spans="2:25" ht="14.25" thickBot="1">
      <c r="B10" s="1"/>
      <c r="C10" s="9" t="s">
        <v>461</v>
      </c>
      <c r="D10" s="64" t="s">
        <v>577</v>
      </c>
      <c r="E10" s="334" t="str">
        <f>C11</f>
        <v>慶應義塾</v>
      </c>
      <c r="F10" s="335"/>
      <c r="G10" s="336"/>
      <c r="H10" s="334" t="str">
        <f>C12</f>
        <v>関東学院</v>
      </c>
      <c r="I10" s="335"/>
      <c r="J10" s="336"/>
      <c r="K10" s="334" t="str">
        <f>C13</f>
        <v>横浜立野</v>
      </c>
      <c r="L10" s="335"/>
      <c r="M10" s="336"/>
      <c r="N10" s="334" t="str">
        <f>C14</f>
        <v>舞　　岡</v>
      </c>
      <c r="O10" s="335"/>
      <c r="P10" s="336"/>
      <c r="Q10" s="222" t="s">
        <v>0</v>
      </c>
      <c r="R10" s="222" t="s">
        <v>68</v>
      </c>
      <c r="S10" s="223" t="s">
        <v>69</v>
      </c>
      <c r="T10" s="223" t="s">
        <v>70</v>
      </c>
      <c r="U10" s="223" t="s">
        <v>71</v>
      </c>
      <c r="V10" s="223"/>
      <c r="W10" s="223"/>
      <c r="X10" s="224"/>
      <c r="Y10" s="225" t="s">
        <v>1</v>
      </c>
    </row>
    <row r="11" spans="2:25" ht="14.25" thickTop="1">
      <c r="B11" s="1">
        <v>1</v>
      </c>
      <c r="C11" s="304" t="s">
        <v>389</v>
      </c>
      <c r="D11" s="305"/>
      <c r="E11" s="328"/>
      <c r="F11" s="329"/>
      <c r="G11" s="330"/>
      <c r="H11" s="226">
        <v>24</v>
      </c>
      <c r="I11" s="227" t="s">
        <v>459</v>
      </c>
      <c r="J11" s="228">
        <v>1</v>
      </c>
      <c r="K11" s="226">
        <v>10</v>
      </c>
      <c r="L11" s="227" t="s">
        <v>459</v>
      </c>
      <c r="M11" s="228">
        <v>0</v>
      </c>
      <c r="N11" s="226">
        <v>12</v>
      </c>
      <c r="O11" s="227" t="s">
        <v>459</v>
      </c>
      <c r="P11" s="229">
        <v>0</v>
      </c>
      <c r="Q11" s="230">
        <f>S11*3+U11</f>
        <v>9</v>
      </c>
      <c r="R11" s="230">
        <f>(H11+K11+N11)-(J11+M11+P11)</f>
        <v>45</v>
      </c>
      <c r="S11" s="229">
        <f>COUNTIF(V11:X11,"A")</f>
        <v>3</v>
      </c>
      <c r="T11" s="229">
        <f>COUNTIF(V11:X11,"C")</f>
        <v>0</v>
      </c>
      <c r="U11" s="229">
        <f>COUNTIF(V11:X11,"B")</f>
        <v>0</v>
      </c>
      <c r="V11" s="230" t="str">
        <f>IF(H11="","",IF(H11&gt;J11,"A",IF(H11=J11,"B","C")))</f>
        <v>A</v>
      </c>
      <c r="W11" s="230" t="str">
        <f>IF(K11="","",IF(K11&gt;M11,"A",IF(K11=M11,"B","C")))</f>
        <v>A</v>
      </c>
      <c r="X11" s="231" t="str">
        <f>IF(N11="","",IF(N11&gt;P11,"A",IF(N11=P11,"B","C")))</f>
        <v>A</v>
      </c>
      <c r="Y11" s="232">
        <v>1</v>
      </c>
    </row>
    <row r="12" spans="2:25">
      <c r="B12" s="1">
        <v>2</v>
      </c>
      <c r="C12" s="304" t="s">
        <v>406</v>
      </c>
      <c r="D12" s="305"/>
      <c r="E12" s="233">
        <v>1</v>
      </c>
      <c r="F12" s="51" t="s">
        <v>459</v>
      </c>
      <c r="G12" s="234">
        <v>24</v>
      </c>
      <c r="H12" s="325"/>
      <c r="I12" s="326"/>
      <c r="J12" s="327"/>
      <c r="K12" s="235">
        <v>13</v>
      </c>
      <c r="L12" s="51" t="s">
        <v>459</v>
      </c>
      <c r="M12" s="234">
        <v>0</v>
      </c>
      <c r="N12" s="235">
        <v>19</v>
      </c>
      <c r="O12" s="51" t="s">
        <v>459</v>
      </c>
      <c r="P12" s="218">
        <v>4</v>
      </c>
      <c r="Q12" s="236">
        <f>S12*3+U12</f>
        <v>6</v>
      </c>
      <c r="R12" s="236">
        <f>(E12+K12+N12)-(G12+M12+P12)</f>
        <v>5</v>
      </c>
      <c r="S12" s="218">
        <f>COUNTIF(V12:X12,"A")</f>
        <v>2</v>
      </c>
      <c r="T12" s="218">
        <f>COUNTIF(V12:X12,"C")</f>
        <v>1</v>
      </c>
      <c r="U12" s="218">
        <f>COUNTIF(V12:X12,"B")</f>
        <v>0</v>
      </c>
      <c r="V12" s="236" t="str">
        <f>IF(E12="","",IF(E12&gt;G12,"A",IF(E12=G12,"B","C")))</f>
        <v>C</v>
      </c>
      <c r="W12" s="236" t="str">
        <f>IF(K12="","",IF(K12&gt;M12,"A",IF(K12=M12,"B","C")))</f>
        <v>A</v>
      </c>
      <c r="X12" s="52" t="str">
        <f>IF(N12="","",IF(N12&gt;P12,"A",IF(N12=P12,"B","C")))</f>
        <v>A</v>
      </c>
      <c r="Y12" s="237">
        <v>2</v>
      </c>
    </row>
    <row r="13" spans="2:25">
      <c r="B13" s="1">
        <v>3</v>
      </c>
      <c r="C13" s="302" t="s">
        <v>424</v>
      </c>
      <c r="D13" s="303"/>
      <c r="E13" s="233">
        <v>0</v>
      </c>
      <c r="F13" s="51" t="s">
        <v>459</v>
      </c>
      <c r="G13" s="234">
        <v>10</v>
      </c>
      <c r="H13" s="235">
        <v>0</v>
      </c>
      <c r="I13" s="51" t="s">
        <v>459</v>
      </c>
      <c r="J13" s="234">
        <v>13</v>
      </c>
      <c r="K13" s="325"/>
      <c r="L13" s="326"/>
      <c r="M13" s="327"/>
      <c r="N13" s="235">
        <v>7</v>
      </c>
      <c r="O13" s="51" t="s">
        <v>459</v>
      </c>
      <c r="P13" s="218">
        <v>3</v>
      </c>
      <c r="Q13" s="236">
        <f>S13*3+U13</f>
        <v>3</v>
      </c>
      <c r="R13" s="236">
        <f>(E13+H13+N13)-(G13+J13+P13)</f>
        <v>-19</v>
      </c>
      <c r="S13" s="218">
        <f>COUNTIF(V13:X13,"A")</f>
        <v>1</v>
      </c>
      <c r="T13" s="218">
        <f>COUNTIF(V13:X13,"C")</f>
        <v>2</v>
      </c>
      <c r="U13" s="218">
        <f>COUNTIF(V13:X13,"B")</f>
        <v>0</v>
      </c>
      <c r="V13" s="236" t="str">
        <f>IF(E13="","",IF(E13&gt;G13,"A",IF(E13=G13,"B","C")))</f>
        <v>C</v>
      </c>
      <c r="W13" s="236" t="str">
        <f>IF(H13="","",IF(H13&gt;J13,"A",IF(H13=J13,"B","C")))</f>
        <v>C</v>
      </c>
      <c r="X13" s="52" t="str">
        <f>IF(N13="","",IF(N13&gt;P13,"A",IF(N13=P13,"B","C")))</f>
        <v>A</v>
      </c>
      <c r="Y13" s="237">
        <v>3</v>
      </c>
    </row>
    <row r="14" spans="2:25" ht="14.25" thickBot="1">
      <c r="B14" s="1">
        <v>4</v>
      </c>
      <c r="C14" s="306" t="s">
        <v>415</v>
      </c>
      <c r="D14" s="307"/>
      <c r="E14" s="238">
        <v>0</v>
      </c>
      <c r="F14" s="239" t="s">
        <v>462</v>
      </c>
      <c r="G14" s="240">
        <v>12</v>
      </c>
      <c r="H14" s="241">
        <v>4</v>
      </c>
      <c r="I14" s="239" t="s">
        <v>462</v>
      </c>
      <c r="J14" s="240">
        <v>19</v>
      </c>
      <c r="K14" s="241">
        <v>3</v>
      </c>
      <c r="L14" s="239" t="s">
        <v>462</v>
      </c>
      <c r="M14" s="240">
        <v>7</v>
      </c>
      <c r="N14" s="331"/>
      <c r="O14" s="332"/>
      <c r="P14" s="333"/>
      <c r="Q14" s="242">
        <f>S14*3+U14</f>
        <v>0</v>
      </c>
      <c r="R14" s="242">
        <f>(E14+H14+K14)-(G14+J14+M14)</f>
        <v>-31</v>
      </c>
      <c r="S14" s="217">
        <f>COUNTIF(V14:X14,"A")</f>
        <v>0</v>
      </c>
      <c r="T14" s="217">
        <f>COUNTIF(V14:X14,"C")</f>
        <v>3</v>
      </c>
      <c r="U14" s="217">
        <f>COUNTIF(V14:X14,"B")</f>
        <v>0</v>
      </c>
      <c r="V14" s="242" t="str">
        <f>IF(E14="","",IF(E14&gt;G14,"A",IF(E14=G14,"B","C")))</f>
        <v>C</v>
      </c>
      <c r="W14" s="242" t="str">
        <f>IF(H14="","",IF(H14&gt;J14,"A",IF(H14=J14,"B","C")))</f>
        <v>C</v>
      </c>
      <c r="X14" s="53" t="str">
        <f>IF(K14="","",IF(K14&gt;M14,"A",IF(K14=M14,"B","C")))</f>
        <v>C</v>
      </c>
      <c r="Y14" s="243">
        <v>4</v>
      </c>
    </row>
    <row r="15" spans="2:25">
      <c r="B15" s="1"/>
      <c r="C15" s="31"/>
      <c r="D15" s="31"/>
      <c r="E15" s="180"/>
      <c r="F15" s="180"/>
      <c r="G15" s="180"/>
      <c r="H15" s="180"/>
      <c r="I15" s="180"/>
      <c r="J15" s="180"/>
      <c r="K15" s="180"/>
      <c r="L15" s="180"/>
      <c r="M15" s="180"/>
      <c r="N15" s="180"/>
      <c r="O15" s="180"/>
      <c r="P15" s="180"/>
      <c r="Q15" s="180"/>
      <c r="R15" s="180"/>
      <c r="S15" s="180"/>
      <c r="T15" s="180"/>
      <c r="U15" s="180"/>
      <c r="V15" s="180"/>
      <c r="W15" s="59"/>
      <c r="X15" s="221"/>
      <c r="Y15" s="221"/>
    </row>
    <row r="16" spans="2:25" ht="14.25" thickBot="1">
      <c r="B16" s="1"/>
      <c r="C16" s="97"/>
      <c r="D16" s="97"/>
      <c r="E16" s="180"/>
      <c r="F16" s="180"/>
      <c r="G16" s="180"/>
      <c r="H16" s="180"/>
      <c r="I16" s="180"/>
      <c r="J16" s="180"/>
      <c r="K16" s="180"/>
      <c r="L16" s="180"/>
      <c r="M16" s="180"/>
      <c r="N16" s="180"/>
      <c r="O16" s="180"/>
      <c r="P16" s="180"/>
      <c r="Q16" s="180"/>
      <c r="R16" s="180"/>
      <c r="S16" s="180"/>
      <c r="T16" s="180"/>
      <c r="U16" s="180"/>
      <c r="V16" s="180"/>
      <c r="W16" s="59"/>
      <c r="X16" s="221"/>
      <c r="Y16" s="221"/>
    </row>
    <row r="17" spans="2:25" ht="14.25" thickBot="1">
      <c r="B17" s="1"/>
      <c r="C17" s="9" t="s">
        <v>463</v>
      </c>
      <c r="D17" s="64" t="s">
        <v>578</v>
      </c>
      <c r="E17" s="334" t="str">
        <f>C18</f>
        <v>希望ヶ丘</v>
      </c>
      <c r="F17" s="335"/>
      <c r="G17" s="336"/>
      <c r="H17" s="334" t="str">
        <f>C19</f>
        <v>磯子工業</v>
      </c>
      <c r="I17" s="335"/>
      <c r="J17" s="336"/>
      <c r="K17" s="334" t="str">
        <f>C20</f>
        <v>白　　山</v>
      </c>
      <c r="L17" s="335"/>
      <c r="M17" s="336"/>
      <c r="N17" s="334" t="str">
        <f>C21</f>
        <v>新　　栄</v>
      </c>
      <c r="O17" s="335"/>
      <c r="P17" s="336"/>
      <c r="Q17" s="222" t="s">
        <v>0</v>
      </c>
      <c r="R17" s="222" t="s">
        <v>68</v>
      </c>
      <c r="S17" s="223" t="s">
        <v>69</v>
      </c>
      <c r="T17" s="223" t="s">
        <v>70</v>
      </c>
      <c r="U17" s="223" t="s">
        <v>71</v>
      </c>
      <c r="V17" s="223"/>
      <c r="W17" s="223"/>
      <c r="X17" s="224"/>
      <c r="Y17" s="225" t="s">
        <v>1</v>
      </c>
    </row>
    <row r="18" spans="2:25" ht="14.25" thickTop="1">
      <c r="B18" s="1">
        <v>1</v>
      </c>
      <c r="C18" s="302" t="s">
        <v>579</v>
      </c>
      <c r="D18" s="303"/>
      <c r="E18" s="328"/>
      <c r="F18" s="329"/>
      <c r="G18" s="330"/>
      <c r="H18" s="226">
        <v>9</v>
      </c>
      <c r="I18" s="227" t="s">
        <v>459</v>
      </c>
      <c r="J18" s="228">
        <v>8</v>
      </c>
      <c r="K18" s="226">
        <v>0</v>
      </c>
      <c r="L18" s="227" t="s">
        <v>459</v>
      </c>
      <c r="M18" s="228">
        <v>10</v>
      </c>
      <c r="N18" s="226">
        <v>2</v>
      </c>
      <c r="O18" s="227" t="s">
        <v>459</v>
      </c>
      <c r="P18" s="229">
        <v>4</v>
      </c>
      <c r="Q18" s="230">
        <f>S18*3+U18</f>
        <v>3</v>
      </c>
      <c r="R18" s="230">
        <f>(H18+K18+N18)-(J18+M18+P18)</f>
        <v>-11</v>
      </c>
      <c r="S18" s="229">
        <f>COUNTIF(V18:X18,"A")</f>
        <v>1</v>
      </c>
      <c r="T18" s="229">
        <f>COUNTIF(V18:X18,"C")</f>
        <v>2</v>
      </c>
      <c r="U18" s="229">
        <f>COUNTIF(V18:X18,"B")</f>
        <v>0</v>
      </c>
      <c r="V18" s="230" t="str">
        <f>IF(H18="","",IF(H18&gt;J18,"A",IF(H18=J18,"B","C")))</f>
        <v>A</v>
      </c>
      <c r="W18" s="230" t="str">
        <f>IF(K18="","",IF(K18&gt;M18,"A",IF(K18=M18,"B","C")))</f>
        <v>C</v>
      </c>
      <c r="X18" s="231" t="str">
        <f>IF(N18="","",IF(N18&gt;P18,"A",IF(N18=P18,"B","C")))</f>
        <v>C</v>
      </c>
      <c r="Y18" s="232">
        <v>3</v>
      </c>
    </row>
    <row r="19" spans="2:25">
      <c r="B19" s="1">
        <v>2</v>
      </c>
      <c r="C19" s="302" t="s">
        <v>580</v>
      </c>
      <c r="D19" s="303"/>
      <c r="E19" s="233">
        <v>8</v>
      </c>
      <c r="F19" s="51" t="s">
        <v>459</v>
      </c>
      <c r="G19" s="234">
        <v>9</v>
      </c>
      <c r="H19" s="325"/>
      <c r="I19" s="326"/>
      <c r="J19" s="327"/>
      <c r="K19" s="235">
        <v>2</v>
      </c>
      <c r="L19" s="51" t="s">
        <v>459</v>
      </c>
      <c r="M19" s="234">
        <v>12</v>
      </c>
      <c r="N19" s="235">
        <v>4</v>
      </c>
      <c r="O19" s="51" t="s">
        <v>459</v>
      </c>
      <c r="P19" s="218">
        <v>11</v>
      </c>
      <c r="Q19" s="236">
        <f>S19*3+U19</f>
        <v>0</v>
      </c>
      <c r="R19" s="236">
        <f>(E19+K19+N19)-(G19+M19+P19)</f>
        <v>-18</v>
      </c>
      <c r="S19" s="218">
        <f>COUNTIF(V19:X19,"A")</f>
        <v>0</v>
      </c>
      <c r="T19" s="218">
        <f>COUNTIF(V19:X19,"C")</f>
        <v>3</v>
      </c>
      <c r="U19" s="218">
        <f>COUNTIF(V19:X19,"B")</f>
        <v>0</v>
      </c>
      <c r="V19" s="236" t="str">
        <f>IF(E19="","",IF(E19&gt;G19,"A",IF(E19=G19,"B","C")))</f>
        <v>C</v>
      </c>
      <c r="W19" s="236" t="str">
        <f>IF(K19="","",IF(K19&gt;M19,"A",IF(K19=M19,"B","C")))</f>
        <v>C</v>
      </c>
      <c r="X19" s="52" t="str">
        <f>IF(N19="","",IF(N19&gt;P19,"A",IF(N19=P19,"B","C")))</f>
        <v>C</v>
      </c>
      <c r="Y19" s="237">
        <v>4</v>
      </c>
    </row>
    <row r="20" spans="2:25">
      <c r="B20" s="1">
        <v>3</v>
      </c>
      <c r="C20" s="304" t="s">
        <v>581</v>
      </c>
      <c r="D20" s="305"/>
      <c r="E20" s="233">
        <v>10</v>
      </c>
      <c r="F20" s="51" t="s">
        <v>459</v>
      </c>
      <c r="G20" s="234">
        <v>0</v>
      </c>
      <c r="H20" s="235">
        <v>12</v>
      </c>
      <c r="I20" s="51" t="s">
        <v>459</v>
      </c>
      <c r="J20" s="234">
        <v>2</v>
      </c>
      <c r="K20" s="325"/>
      <c r="L20" s="326"/>
      <c r="M20" s="327"/>
      <c r="N20" s="235">
        <v>8</v>
      </c>
      <c r="O20" s="51" t="s">
        <v>459</v>
      </c>
      <c r="P20" s="218">
        <v>1</v>
      </c>
      <c r="Q20" s="236">
        <f>S20*3+U20</f>
        <v>9</v>
      </c>
      <c r="R20" s="236">
        <f>(E20+H20+N20)-(G20+J20+P20)</f>
        <v>27</v>
      </c>
      <c r="S20" s="218">
        <f>COUNTIF(V20:X20,"A")</f>
        <v>3</v>
      </c>
      <c r="T20" s="218">
        <f>COUNTIF(V20:X20,"C")</f>
        <v>0</v>
      </c>
      <c r="U20" s="218">
        <f>COUNTIF(V20:X20,"B")</f>
        <v>0</v>
      </c>
      <c r="V20" s="236" t="str">
        <f>IF(E20="","",IF(E20&gt;G20,"A",IF(E20=G20,"B","C")))</f>
        <v>A</v>
      </c>
      <c r="W20" s="236" t="str">
        <f>IF(H20="","",IF(H20&gt;J20,"A",IF(H20=J20,"B","C")))</f>
        <v>A</v>
      </c>
      <c r="X20" s="52" t="str">
        <f>IF(N20="","",IF(N20&gt;P20,"A",IF(N20=P20,"B","C")))</f>
        <v>A</v>
      </c>
      <c r="Y20" s="237">
        <v>1</v>
      </c>
    </row>
    <row r="21" spans="2:25" ht="14.25" thickBot="1">
      <c r="B21" s="1">
        <v>4</v>
      </c>
      <c r="C21" s="310" t="s">
        <v>582</v>
      </c>
      <c r="D21" s="311"/>
      <c r="E21" s="238">
        <v>4</v>
      </c>
      <c r="F21" s="239" t="s">
        <v>459</v>
      </c>
      <c r="G21" s="240">
        <v>2</v>
      </c>
      <c r="H21" s="241">
        <v>11</v>
      </c>
      <c r="I21" s="289" t="s">
        <v>2</v>
      </c>
      <c r="J21" s="240">
        <v>4</v>
      </c>
      <c r="K21" s="241">
        <v>1</v>
      </c>
      <c r="L21" s="239" t="s">
        <v>459</v>
      </c>
      <c r="M21" s="240">
        <v>8</v>
      </c>
      <c r="N21" s="331"/>
      <c r="O21" s="332"/>
      <c r="P21" s="333"/>
      <c r="Q21" s="242">
        <f>S21*3+U21</f>
        <v>6</v>
      </c>
      <c r="R21" s="242">
        <f>(E21+H21+K21)-(G21+J21+M21)</f>
        <v>2</v>
      </c>
      <c r="S21" s="217">
        <f>COUNTIF(V21:X21,"A")</f>
        <v>2</v>
      </c>
      <c r="T21" s="217">
        <f>COUNTIF(V21:X21,"C")</f>
        <v>1</v>
      </c>
      <c r="U21" s="217">
        <f>COUNTIF(V21:X21,"B")</f>
        <v>0</v>
      </c>
      <c r="V21" s="242" t="str">
        <f>IF(E21="","",IF(E21&gt;G21,"A",IF(E21=G21,"B","C")))</f>
        <v>A</v>
      </c>
      <c r="W21" s="242" t="str">
        <f>IF(H21="","",IF(H21&gt;J21,"A",IF(H21=J21,"B","C")))</f>
        <v>A</v>
      </c>
      <c r="X21" s="53" t="str">
        <f>IF(K21="","",IF(K21&gt;M21,"A",IF(K21=M21,"B","C")))</f>
        <v>C</v>
      </c>
      <c r="Y21" s="243">
        <v>2</v>
      </c>
    </row>
    <row r="22" spans="2:25">
      <c r="B22" s="1"/>
      <c r="C22" s="31"/>
      <c r="D22" s="31"/>
      <c r="E22" s="180"/>
      <c r="F22" s="180"/>
      <c r="G22" s="180"/>
      <c r="H22" s="180"/>
      <c r="I22" s="180"/>
      <c r="J22" s="180"/>
      <c r="K22" s="180"/>
      <c r="L22" s="180"/>
      <c r="M22" s="180"/>
      <c r="N22" s="180"/>
      <c r="O22" s="180"/>
      <c r="P22" s="180"/>
      <c r="Q22" s="180"/>
      <c r="R22" s="180"/>
      <c r="S22" s="180"/>
      <c r="T22" s="180"/>
      <c r="U22" s="180"/>
      <c r="V22" s="180"/>
      <c r="W22" s="59"/>
      <c r="X22" s="221"/>
      <c r="Y22" s="221"/>
    </row>
    <row r="23" spans="2:25" ht="14.25" thickBot="1">
      <c r="B23" s="1"/>
      <c r="C23" s="97"/>
      <c r="D23" s="97"/>
      <c r="E23" s="180"/>
      <c r="F23" s="180"/>
      <c r="G23" s="180"/>
      <c r="H23" s="180"/>
      <c r="I23" s="180"/>
      <c r="J23" s="180"/>
      <c r="K23" s="180"/>
      <c r="L23" s="180"/>
      <c r="M23" s="180"/>
      <c r="N23" s="180"/>
      <c r="O23" s="180"/>
      <c r="P23" s="180"/>
      <c r="Q23" s="180"/>
      <c r="R23" s="180"/>
      <c r="S23" s="180"/>
      <c r="T23" s="180"/>
      <c r="U23" s="180"/>
      <c r="V23" s="180"/>
      <c r="W23" s="59"/>
      <c r="X23" s="221"/>
      <c r="Y23" s="221"/>
    </row>
    <row r="24" spans="2:25" ht="14.25" thickBot="1">
      <c r="B24" s="1"/>
      <c r="C24" s="9" t="s">
        <v>464</v>
      </c>
      <c r="D24" s="64" t="s">
        <v>583</v>
      </c>
      <c r="E24" s="334" t="str">
        <f>C25</f>
        <v>横浜商大</v>
      </c>
      <c r="F24" s="335"/>
      <c r="G24" s="336"/>
      <c r="H24" s="340" t="str">
        <f>C26</f>
        <v>サレジオ学院</v>
      </c>
      <c r="I24" s="341"/>
      <c r="J24" s="342"/>
      <c r="K24" s="334" t="str">
        <f>C27</f>
        <v>秀　　英</v>
      </c>
      <c r="L24" s="335"/>
      <c r="M24" s="336"/>
      <c r="N24" s="334" t="str">
        <f>C28</f>
        <v>上 矢 部</v>
      </c>
      <c r="O24" s="335"/>
      <c r="P24" s="336"/>
      <c r="Q24" s="222" t="s">
        <v>0</v>
      </c>
      <c r="R24" s="222" t="s">
        <v>68</v>
      </c>
      <c r="S24" s="223" t="s">
        <v>69</v>
      </c>
      <c r="T24" s="223" t="s">
        <v>70</v>
      </c>
      <c r="U24" s="223" t="s">
        <v>71</v>
      </c>
      <c r="V24" s="223"/>
      <c r="W24" s="223"/>
      <c r="X24" s="224"/>
      <c r="Y24" s="225" t="s">
        <v>1</v>
      </c>
    </row>
    <row r="25" spans="2:25" ht="14.25" thickTop="1">
      <c r="B25" s="1">
        <v>1</v>
      </c>
      <c r="C25" s="304" t="s">
        <v>404</v>
      </c>
      <c r="D25" s="305"/>
      <c r="E25" s="328"/>
      <c r="F25" s="329"/>
      <c r="G25" s="330"/>
      <c r="H25" s="226">
        <v>10</v>
      </c>
      <c r="I25" s="227" t="s">
        <v>459</v>
      </c>
      <c r="J25" s="228">
        <v>0</v>
      </c>
      <c r="K25" s="226">
        <v>19</v>
      </c>
      <c r="L25" s="227" t="s">
        <v>459</v>
      </c>
      <c r="M25" s="228">
        <v>0</v>
      </c>
      <c r="N25" s="226">
        <v>13</v>
      </c>
      <c r="O25" s="227" t="s">
        <v>459</v>
      </c>
      <c r="P25" s="229">
        <v>6</v>
      </c>
      <c r="Q25" s="230">
        <f>S25*3+U25</f>
        <v>9</v>
      </c>
      <c r="R25" s="230">
        <f>(H25+K25+N25)-(J25+M25+P25)</f>
        <v>36</v>
      </c>
      <c r="S25" s="229">
        <f>COUNTIF(V25:X25,"A")</f>
        <v>3</v>
      </c>
      <c r="T25" s="229">
        <f>COUNTIF(V25:X25,"C")</f>
        <v>0</v>
      </c>
      <c r="U25" s="229">
        <f>COUNTIF(V25:X25,"B")</f>
        <v>0</v>
      </c>
      <c r="V25" s="230" t="str">
        <f>IF(H25="","",IF(H25&gt;J25,"A",IF(H25=J25,"B","C")))</f>
        <v>A</v>
      </c>
      <c r="W25" s="230" t="str">
        <f>IF(K25="","",IF(K25&gt;M25,"A",IF(K25=M25,"B","C")))</f>
        <v>A</v>
      </c>
      <c r="X25" s="231" t="str">
        <f>IF(N25="","",IF(N25&gt;P25,"A",IF(N25=P25,"B","C")))</f>
        <v>A</v>
      </c>
      <c r="Y25" s="232">
        <v>1</v>
      </c>
    </row>
    <row r="26" spans="2:25">
      <c r="B26" s="1">
        <v>2</v>
      </c>
      <c r="C26" s="337" t="s">
        <v>155</v>
      </c>
      <c r="D26" s="338"/>
      <c r="E26" s="233">
        <v>0</v>
      </c>
      <c r="F26" s="51" t="s">
        <v>459</v>
      </c>
      <c r="G26" s="234">
        <v>10</v>
      </c>
      <c r="H26" s="325"/>
      <c r="I26" s="326"/>
      <c r="J26" s="327"/>
      <c r="K26" s="235">
        <v>14</v>
      </c>
      <c r="L26" s="51" t="s">
        <v>459</v>
      </c>
      <c r="M26" s="234">
        <v>4</v>
      </c>
      <c r="N26" s="235">
        <v>1</v>
      </c>
      <c r="O26" s="51" t="s">
        <v>459</v>
      </c>
      <c r="P26" s="218">
        <v>4</v>
      </c>
      <c r="Q26" s="236">
        <f>S26*3+U26</f>
        <v>3</v>
      </c>
      <c r="R26" s="236">
        <f>(E26+K26+N26)-(G26+M26+P26)</f>
        <v>-3</v>
      </c>
      <c r="S26" s="218">
        <f>COUNTIF(V26:X26,"A")</f>
        <v>1</v>
      </c>
      <c r="T26" s="218">
        <f>COUNTIF(V26:X26,"C")</f>
        <v>2</v>
      </c>
      <c r="U26" s="218">
        <f>COUNTIF(V26:X26,"B")</f>
        <v>0</v>
      </c>
      <c r="V26" s="236" t="str">
        <f>IF(E26="","",IF(E26&gt;G26,"A",IF(E26=G26,"B","C")))</f>
        <v>C</v>
      </c>
      <c r="W26" s="236" t="str">
        <f>IF(K26="","",IF(K26&gt;M26,"A",IF(K26=M26,"B","C")))</f>
        <v>A</v>
      </c>
      <c r="X26" s="52" t="str">
        <f>IF(N26="","",IF(N26&gt;P26,"A",IF(N26=P26,"B","C")))</f>
        <v>C</v>
      </c>
      <c r="Y26" s="237">
        <v>3</v>
      </c>
    </row>
    <row r="27" spans="2:25">
      <c r="B27" s="1">
        <v>3</v>
      </c>
      <c r="C27" s="302" t="s">
        <v>584</v>
      </c>
      <c r="D27" s="303"/>
      <c r="E27" s="233">
        <v>0</v>
      </c>
      <c r="F27" s="51" t="s">
        <v>459</v>
      </c>
      <c r="G27" s="234">
        <v>19</v>
      </c>
      <c r="H27" s="235">
        <v>4</v>
      </c>
      <c r="I27" s="51" t="s">
        <v>459</v>
      </c>
      <c r="J27" s="234">
        <v>14</v>
      </c>
      <c r="K27" s="325"/>
      <c r="L27" s="326"/>
      <c r="M27" s="327"/>
      <c r="N27" s="235">
        <v>0</v>
      </c>
      <c r="O27" s="51" t="s">
        <v>459</v>
      </c>
      <c r="P27" s="218">
        <v>13</v>
      </c>
      <c r="Q27" s="236">
        <f>S27*3+U27</f>
        <v>0</v>
      </c>
      <c r="R27" s="236">
        <f>(E27+H27+N27)-(G27+J27+P27)</f>
        <v>-42</v>
      </c>
      <c r="S27" s="218">
        <f>COUNTIF(V27:X27,"A")</f>
        <v>0</v>
      </c>
      <c r="T27" s="218">
        <f>COUNTIF(V27:X27,"C")</f>
        <v>3</v>
      </c>
      <c r="U27" s="218">
        <f>COUNTIF(V27:X27,"B")</f>
        <v>0</v>
      </c>
      <c r="V27" s="236" t="str">
        <f>IF(E27="","",IF(E27&gt;G27,"A",IF(E27=G27,"B","C")))</f>
        <v>C</v>
      </c>
      <c r="W27" s="236" t="str">
        <f>IF(H27="","",IF(H27&gt;J27,"A",IF(H27=J27,"B","C")))</f>
        <v>C</v>
      </c>
      <c r="X27" s="52" t="str">
        <f>IF(N27="","",IF(N27&gt;P27,"A",IF(N27=P27,"B","C")))</f>
        <v>C</v>
      </c>
      <c r="Y27" s="237">
        <v>4</v>
      </c>
    </row>
    <row r="28" spans="2:25" ht="14.25" thickBot="1">
      <c r="B28" s="1">
        <v>4</v>
      </c>
      <c r="C28" s="310" t="s">
        <v>425</v>
      </c>
      <c r="D28" s="311"/>
      <c r="E28" s="238">
        <v>6</v>
      </c>
      <c r="F28" s="239" t="s">
        <v>459</v>
      </c>
      <c r="G28" s="240">
        <v>13</v>
      </c>
      <c r="H28" s="241">
        <v>4</v>
      </c>
      <c r="I28" s="239" t="s">
        <v>459</v>
      </c>
      <c r="J28" s="240">
        <v>1</v>
      </c>
      <c r="K28" s="241">
        <v>13</v>
      </c>
      <c r="L28" s="239" t="s">
        <v>459</v>
      </c>
      <c r="M28" s="240">
        <v>0</v>
      </c>
      <c r="N28" s="331"/>
      <c r="O28" s="332"/>
      <c r="P28" s="333"/>
      <c r="Q28" s="242">
        <f>S28*3+U28</f>
        <v>6</v>
      </c>
      <c r="R28" s="242">
        <f>(E28+H28+K28)-(G28+J28+M28)</f>
        <v>9</v>
      </c>
      <c r="S28" s="217">
        <f>COUNTIF(V28:X28,"A")</f>
        <v>2</v>
      </c>
      <c r="T28" s="217">
        <f>COUNTIF(V28:X28,"C")</f>
        <v>1</v>
      </c>
      <c r="U28" s="217">
        <f>COUNTIF(V28:X28,"B")</f>
        <v>0</v>
      </c>
      <c r="V28" s="242" t="str">
        <f>IF(E28="","",IF(E28&gt;G28,"A",IF(E28=G28,"B","C")))</f>
        <v>C</v>
      </c>
      <c r="W28" s="242" t="str">
        <f>IF(H28="","",IF(H28&gt;J28,"A",IF(H28=J28,"B","C")))</f>
        <v>A</v>
      </c>
      <c r="X28" s="53" t="str">
        <f>IF(K28="","",IF(K28&gt;M28,"A",IF(K28=M28,"B","C")))</f>
        <v>A</v>
      </c>
      <c r="Y28" s="243">
        <v>2</v>
      </c>
    </row>
    <row r="29" spans="2:25">
      <c r="B29" s="1"/>
      <c r="C29" s="31"/>
      <c r="D29" s="31"/>
      <c r="E29" s="180"/>
      <c r="F29" s="180"/>
      <c r="G29" s="180"/>
      <c r="H29" s="180"/>
      <c r="I29" s="180"/>
      <c r="J29" s="180"/>
      <c r="K29" s="180"/>
      <c r="L29" s="180"/>
      <c r="M29" s="180"/>
      <c r="N29" s="180"/>
      <c r="O29" s="180"/>
      <c r="P29" s="180"/>
      <c r="Q29" s="180"/>
      <c r="R29" s="180"/>
      <c r="S29" s="180"/>
      <c r="T29" s="180"/>
      <c r="U29" s="180"/>
      <c r="V29" s="180"/>
      <c r="W29" s="59"/>
      <c r="X29" s="221"/>
      <c r="Y29" s="221"/>
    </row>
    <row r="30" spans="2:25" ht="14.25" thickBot="1">
      <c r="B30" s="1"/>
      <c r="C30" s="97"/>
      <c r="D30" s="97"/>
      <c r="E30" s="180"/>
      <c r="F30" s="180"/>
      <c r="G30" s="180"/>
      <c r="H30" s="180"/>
      <c r="I30" s="180"/>
      <c r="J30" s="180"/>
      <c r="K30" s="180"/>
      <c r="L30" s="180"/>
      <c r="M30" s="180"/>
      <c r="N30" s="180"/>
      <c r="O30" s="180"/>
      <c r="P30" s="180"/>
      <c r="Q30" s="180"/>
      <c r="R30" s="180"/>
      <c r="S30" s="180"/>
      <c r="T30" s="180"/>
      <c r="U30" s="180"/>
      <c r="V30" s="180"/>
      <c r="W30" s="59"/>
      <c r="X30" s="221"/>
      <c r="Y30" s="221"/>
    </row>
    <row r="31" spans="2:25" ht="14.25" thickBot="1">
      <c r="B31" s="1"/>
      <c r="C31" s="9" t="s">
        <v>466</v>
      </c>
      <c r="D31" s="64" t="s">
        <v>585</v>
      </c>
      <c r="E31" s="334" t="str">
        <f>C32</f>
        <v>金　　沢</v>
      </c>
      <c r="F31" s="335"/>
      <c r="G31" s="336"/>
      <c r="H31" s="334" t="str">
        <f>C33</f>
        <v>東</v>
      </c>
      <c r="I31" s="335"/>
      <c r="J31" s="336"/>
      <c r="K31" s="334" t="str">
        <f>C34</f>
        <v>港　　北</v>
      </c>
      <c r="L31" s="335"/>
      <c r="M31" s="336"/>
      <c r="N31" s="334" t="str">
        <f>C35</f>
        <v>市 ヶ 尾</v>
      </c>
      <c r="O31" s="335"/>
      <c r="P31" s="336"/>
      <c r="Q31" s="222" t="s">
        <v>0</v>
      </c>
      <c r="R31" s="222" t="s">
        <v>68</v>
      </c>
      <c r="S31" s="223" t="s">
        <v>69</v>
      </c>
      <c r="T31" s="223" t="s">
        <v>70</v>
      </c>
      <c r="U31" s="223" t="s">
        <v>71</v>
      </c>
      <c r="V31" s="223"/>
      <c r="W31" s="223"/>
      <c r="X31" s="224"/>
      <c r="Y31" s="225" t="s">
        <v>1</v>
      </c>
    </row>
    <row r="32" spans="2:25" ht="14.25" thickTop="1">
      <c r="B32" s="1">
        <v>1</v>
      </c>
      <c r="C32" s="304" t="s">
        <v>407</v>
      </c>
      <c r="D32" s="305"/>
      <c r="E32" s="328"/>
      <c r="F32" s="329"/>
      <c r="G32" s="330"/>
      <c r="H32" s="226">
        <v>9</v>
      </c>
      <c r="I32" s="227" t="s">
        <v>459</v>
      </c>
      <c r="J32" s="228">
        <v>2</v>
      </c>
      <c r="K32" s="226">
        <v>11</v>
      </c>
      <c r="L32" s="227" t="s">
        <v>459</v>
      </c>
      <c r="M32" s="228">
        <v>0</v>
      </c>
      <c r="N32" s="226">
        <v>7</v>
      </c>
      <c r="O32" s="227" t="s">
        <v>459</v>
      </c>
      <c r="P32" s="229">
        <v>3</v>
      </c>
      <c r="Q32" s="230">
        <f>S32*3+U32</f>
        <v>9</v>
      </c>
      <c r="R32" s="230">
        <f>(H32+K32+N32)-(J32+M32+P32)</f>
        <v>22</v>
      </c>
      <c r="S32" s="229">
        <f>COUNTIF(V32:X32,"A")</f>
        <v>3</v>
      </c>
      <c r="T32" s="229">
        <f>COUNTIF(V32:X32,"C")</f>
        <v>0</v>
      </c>
      <c r="U32" s="229">
        <f>COUNTIF(V32:X32,"B")</f>
        <v>0</v>
      </c>
      <c r="V32" s="230" t="str">
        <f>IF(H32="","",IF(H32&gt;J32,"A",IF(H32=J32,"B","C")))</f>
        <v>A</v>
      </c>
      <c r="W32" s="230" t="str">
        <f>IF(K32="","",IF(K32&gt;M32,"A",IF(K32=M32,"B","C")))</f>
        <v>A</v>
      </c>
      <c r="X32" s="231" t="str">
        <f>IF(N32="","",IF(N32&gt;P32,"A",IF(N32=P32,"B","C")))</f>
        <v>A</v>
      </c>
      <c r="Y32" s="232">
        <v>1</v>
      </c>
    </row>
    <row r="33" spans="2:25">
      <c r="B33" s="1">
        <v>2</v>
      </c>
      <c r="C33" s="302" t="s">
        <v>421</v>
      </c>
      <c r="D33" s="303"/>
      <c r="E33" s="233">
        <v>2</v>
      </c>
      <c r="F33" s="51" t="s">
        <v>459</v>
      </c>
      <c r="G33" s="234">
        <v>9</v>
      </c>
      <c r="H33" s="325"/>
      <c r="I33" s="326"/>
      <c r="J33" s="327"/>
      <c r="K33" s="235">
        <v>4</v>
      </c>
      <c r="L33" s="51" t="s">
        <v>459</v>
      </c>
      <c r="M33" s="234">
        <v>5</v>
      </c>
      <c r="N33" s="235">
        <v>1</v>
      </c>
      <c r="O33" s="51" t="s">
        <v>459</v>
      </c>
      <c r="P33" s="218">
        <v>8</v>
      </c>
      <c r="Q33" s="236">
        <f>S33*3+U33</f>
        <v>0</v>
      </c>
      <c r="R33" s="236">
        <f>(E33+K33+N33)-(G33+M33+P33)</f>
        <v>-15</v>
      </c>
      <c r="S33" s="218">
        <f>COUNTIF(V33:X33,"A")</f>
        <v>0</v>
      </c>
      <c r="T33" s="218">
        <f>COUNTIF(V33:X33,"C")</f>
        <v>3</v>
      </c>
      <c r="U33" s="218">
        <f>COUNTIF(V33:X33,"B")</f>
        <v>0</v>
      </c>
      <c r="V33" s="236" t="str">
        <f>IF(E33="","",IF(E33&gt;G33,"A",IF(E33=G33,"B","C")))</f>
        <v>C</v>
      </c>
      <c r="W33" s="236" t="str">
        <f>IF(K33="","",IF(K33&gt;M33,"A",IF(K33=M33,"B","C")))</f>
        <v>C</v>
      </c>
      <c r="X33" s="52" t="str">
        <f>IF(N33="","",IF(N33&gt;P33,"A",IF(N33=P33,"B","C")))</f>
        <v>C</v>
      </c>
      <c r="Y33" s="237">
        <v>4</v>
      </c>
    </row>
    <row r="34" spans="2:25">
      <c r="B34" s="1">
        <v>3</v>
      </c>
      <c r="C34" s="304" t="s">
        <v>495</v>
      </c>
      <c r="D34" s="305"/>
      <c r="E34" s="233">
        <v>0</v>
      </c>
      <c r="F34" s="51" t="s">
        <v>459</v>
      </c>
      <c r="G34" s="234">
        <v>11</v>
      </c>
      <c r="H34" s="235">
        <v>5</v>
      </c>
      <c r="I34" s="51" t="s">
        <v>459</v>
      </c>
      <c r="J34" s="234">
        <v>4</v>
      </c>
      <c r="K34" s="325"/>
      <c r="L34" s="326"/>
      <c r="M34" s="327"/>
      <c r="N34" s="235">
        <v>6</v>
      </c>
      <c r="O34" s="51" t="s">
        <v>459</v>
      </c>
      <c r="P34" s="218">
        <v>4</v>
      </c>
      <c r="Q34" s="236">
        <f>S34*3+U34</f>
        <v>6</v>
      </c>
      <c r="R34" s="236">
        <f>(E34+H34+N34)-(G34+J34+P34)</f>
        <v>-8</v>
      </c>
      <c r="S34" s="218">
        <f>COUNTIF(V34:X34,"A")</f>
        <v>2</v>
      </c>
      <c r="T34" s="218">
        <f>COUNTIF(V34:X34,"C")</f>
        <v>1</v>
      </c>
      <c r="U34" s="218">
        <f>COUNTIF(V34:X34,"B")</f>
        <v>0</v>
      </c>
      <c r="V34" s="236" t="str">
        <f>IF(E34="","",IF(E34&gt;G34,"A",IF(E34=G34,"B","C")))</f>
        <v>C</v>
      </c>
      <c r="W34" s="236" t="str">
        <f>IF(H34="","",IF(H34&gt;J34,"A",IF(H34=J34,"B","C")))</f>
        <v>A</v>
      </c>
      <c r="X34" s="52" t="str">
        <f>IF(N34="","",IF(N34&gt;P34,"A",IF(N34=P34,"B","C")))</f>
        <v>A</v>
      </c>
      <c r="Y34" s="237">
        <v>2</v>
      </c>
    </row>
    <row r="35" spans="2:25" ht="14.25" thickBot="1">
      <c r="B35" s="1">
        <v>4</v>
      </c>
      <c r="C35" s="306" t="s">
        <v>401</v>
      </c>
      <c r="D35" s="307"/>
      <c r="E35" s="238">
        <v>3</v>
      </c>
      <c r="F35" s="239" t="s">
        <v>459</v>
      </c>
      <c r="G35" s="240">
        <v>7</v>
      </c>
      <c r="H35" s="241">
        <v>8</v>
      </c>
      <c r="I35" s="239" t="s">
        <v>459</v>
      </c>
      <c r="J35" s="240">
        <v>1</v>
      </c>
      <c r="K35" s="241">
        <v>4</v>
      </c>
      <c r="L35" s="239" t="s">
        <v>459</v>
      </c>
      <c r="M35" s="240">
        <v>6</v>
      </c>
      <c r="N35" s="331"/>
      <c r="O35" s="332"/>
      <c r="P35" s="333"/>
      <c r="Q35" s="242">
        <f>S35*3+U35</f>
        <v>3</v>
      </c>
      <c r="R35" s="242">
        <f>(E35+H35+K35)-(G35+J35+M35)</f>
        <v>1</v>
      </c>
      <c r="S35" s="217">
        <f>COUNTIF(V35:X35,"A")</f>
        <v>1</v>
      </c>
      <c r="T35" s="217">
        <f>COUNTIF(V35:X35,"C")</f>
        <v>2</v>
      </c>
      <c r="U35" s="217">
        <f>COUNTIF(V35:X35,"B")</f>
        <v>0</v>
      </c>
      <c r="V35" s="242" t="str">
        <f>IF(E35="","",IF(E35&gt;G35,"A",IF(E35=G35,"B","C")))</f>
        <v>C</v>
      </c>
      <c r="W35" s="242" t="str">
        <f>IF(H35="","",IF(H35&gt;J35,"A",IF(H35=J35,"B","C")))</f>
        <v>A</v>
      </c>
      <c r="X35" s="53" t="str">
        <f>IF(K35="","",IF(K35&gt;M35,"A",IF(K35=M35,"B","C")))</f>
        <v>C</v>
      </c>
      <c r="Y35" s="243">
        <v>3</v>
      </c>
    </row>
    <row r="36" spans="2:25">
      <c r="C36" s="31"/>
      <c r="D36" s="31"/>
      <c r="E36" s="180"/>
      <c r="F36" s="180"/>
      <c r="G36" s="180"/>
      <c r="H36" s="180"/>
      <c r="I36" s="180"/>
      <c r="J36" s="180"/>
      <c r="K36" s="180"/>
      <c r="L36" s="180"/>
      <c r="M36" s="180"/>
      <c r="N36" s="180"/>
      <c r="O36" s="180"/>
      <c r="P36" s="180"/>
      <c r="Q36" s="180"/>
      <c r="R36" s="180"/>
      <c r="S36" s="180"/>
      <c r="T36" s="180"/>
      <c r="U36" s="180"/>
      <c r="V36" s="180"/>
      <c r="W36" s="79"/>
      <c r="X36" s="97"/>
      <c r="Y36" s="97"/>
    </row>
    <row r="37" spans="2:25" ht="14.25" thickBot="1">
      <c r="C37" s="97"/>
      <c r="D37" s="97"/>
      <c r="E37" s="180"/>
      <c r="F37" s="180"/>
      <c r="G37" s="180"/>
      <c r="H37" s="180"/>
      <c r="I37" s="180"/>
      <c r="J37" s="180"/>
      <c r="K37" s="180"/>
      <c r="L37" s="180"/>
      <c r="M37" s="180"/>
      <c r="N37" s="180"/>
      <c r="O37" s="180"/>
      <c r="P37" s="180"/>
      <c r="Q37" s="180"/>
      <c r="R37" s="180"/>
      <c r="S37" s="180"/>
      <c r="T37" s="180"/>
      <c r="U37" s="180"/>
      <c r="V37" s="180"/>
      <c r="W37" s="79"/>
      <c r="X37" s="97"/>
      <c r="Y37" s="97"/>
    </row>
    <row r="38" spans="2:25" ht="14.25" thickBot="1">
      <c r="B38" s="1"/>
      <c r="C38" s="9" t="s">
        <v>470</v>
      </c>
      <c r="D38" s="64" t="s">
        <v>586</v>
      </c>
      <c r="E38" s="334" t="str">
        <f>C39</f>
        <v>南</v>
      </c>
      <c r="F38" s="335"/>
      <c r="G38" s="336"/>
      <c r="H38" s="334" t="str">
        <f>C40</f>
        <v>橘 学 苑</v>
      </c>
      <c r="I38" s="335"/>
      <c r="J38" s="336"/>
      <c r="K38" s="334" t="str">
        <f>C41</f>
        <v>保土ヶ谷</v>
      </c>
      <c r="L38" s="335"/>
      <c r="M38" s="336"/>
      <c r="N38" s="340" t="str">
        <f>C42</f>
        <v>横浜緑園・横浜明朋</v>
      </c>
      <c r="O38" s="341"/>
      <c r="P38" s="342"/>
      <c r="Q38" s="222" t="s">
        <v>0</v>
      </c>
      <c r="R38" s="222" t="s">
        <v>68</v>
      </c>
      <c r="S38" s="223" t="s">
        <v>69</v>
      </c>
      <c r="T38" s="223" t="s">
        <v>70</v>
      </c>
      <c r="U38" s="223" t="s">
        <v>71</v>
      </c>
      <c r="V38" s="223"/>
      <c r="W38" s="223"/>
      <c r="X38" s="224"/>
      <c r="Y38" s="225" t="s">
        <v>1</v>
      </c>
    </row>
    <row r="39" spans="2:25" ht="14.25" thickTop="1">
      <c r="B39" s="1">
        <v>1</v>
      </c>
      <c r="C39" s="302" t="s">
        <v>420</v>
      </c>
      <c r="D39" s="303"/>
      <c r="E39" s="328"/>
      <c r="F39" s="329"/>
      <c r="G39" s="330"/>
      <c r="H39" s="226">
        <v>0</v>
      </c>
      <c r="I39" s="227" t="s">
        <v>459</v>
      </c>
      <c r="J39" s="228">
        <v>9</v>
      </c>
      <c r="K39" s="226">
        <v>2</v>
      </c>
      <c r="L39" s="227" t="s">
        <v>459</v>
      </c>
      <c r="M39" s="228">
        <v>4</v>
      </c>
      <c r="N39" s="226">
        <v>14</v>
      </c>
      <c r="O39" s="227" t="s">
        <v>459</v>
      </c>
      <c r="P39" s="229">
        <v>1</v>
      </c>
      <c r="Q39" s="230">
        <f>S39*3+U39</f>
        <v>3</v>
      </c>
      <c r="R39" s="230">
        <f>(H39+K39+N39)-(J39+M39+P39)</f>
        <v>2</v>
      </c>
      <c r="S39" s="229">
        <f>COUNTIF(V39:X39,"A")</f>
        <v>1</v>
      </c>
      <c r="T39" s="229">
        <f>COUNTIF(V39:X39,"C")</f>
        <v>2</v>
      </c>
      <c r="U39" s="229">
        <f>COUNTIF(V39:X39,"B")</f>
        <v>0</v>
      </c>
      <c r="V39" s="230" t="str">
        <f>IF(H39="","",IF(H39&gt;J39,"A",IF(H39=J39,"B","C")))</f>
        <v>C</v>
      </c>
      <c r="W39" s="230" t="str">
        <f>IF(K39="","",IF(K39&gt;M39,"A",IF(K39=M39,"B","C")))</f>
        <v>C</v>
      </c>
      <c r="X39" s="231" t="str">
        <f>IF(N39="","",IF(N39&gt;P39,"A",IF(N39=P39,"B","C")))</f>
        <v>A</v>
      </c>
      <c r="Y39" s="232">
        <v>3</v>
      </c>
    </row>
    <row r="40" spans="2:25">
      <c r="B40" s="1">
        <v>2</v>
      </c>
      <c r="C40" s="304" t="s">
        <v>397</v>
      </c>
      <c r="D40" s="305"/>
      <c r="E40" s="233">
        <v>9</v>
      </c>
      <c r="F40" s="51" t="s">
        <v>459</v>
      </c>
      <c r="G40" s="234">
        <v>0</v>
      </c>
      <c r="H40" s="325"/>
      <c r="I40" s="326"/>
      <c r="J40" s="327"/>
      <c r="K40" s="235">
        <v>8</v>
      </c>
      <c r="L40" s="51" t="s">
        <v>459</v>
      </c>
      <c r="M40" s="234">
        <v>1</v>
      </c>
      <c r="N40" s="235">
        <v>10</v>
      </c>
      <c r="O40" s="51" t="s">
        <v>459</v>
      </c>
      <c r="P40" s="218">
        <v>0</v>
      </c>
      <c r="Q40" s="236">
        <f>S40*3+U40</f>
        <v>9</v>
      </c>
      <c r="R40" s="236">
        <f>(E40+K40+N40)-(G40+M40+P40)</f>
        <v>26</v>
      </c>
      <c r="S40" s="218">
        <f>COUNTIF(V40:X40,"A")</f>
        <v>3</v>
      </c>
      <c r="T40" s="218">
        <f>COUNTIF(V40:X40,"C")</f>
        <v>0</v>
      </c>
      <c r="U40" s="218">
        <f>COUNTIF(V40:X40,"B")</f>
        <v>0</v>
      </c>
      <c r="V40" s="236" t="str">
        <f>IF(E40="","",IF(E40&gt;G40,"A",IF(E40=G40,"B","C")))</f>
        <v>A</v>
      </c>
      <c r="W40" s="236" t="str">
        <f>IF(K40="","",IF(K40&gt;M40,"A",IF(K40=M40,"B","C")))</f>
        <v>A</v>
      </c>
      <c r="X40" s="52" t="str">
        <f>IF(N40="","",IF(N40&gt;P40,"A",IF(N40=P40,"B","C")))</f>
        <v>A</v>
      </c>
      <c r="Y40" s="237">
        <v>1</v>
      </c>
    </row>
    <row r="41" spans="2:25">
      <c r="B41" s="1">
        <v>3</v>
      </c>
      <c r="C41" s="304" t="s">
        <v>410</v>
      </c>
      <c r="D41" s="305"/>
      <c r="E41" s="233">
        <v>4</v>
      </c>
      <c r="F41" s="51" t="s">
        <v>459</v>
      </c>
      <c r="G41" s="234">
        <v>2</v>
      </c>
      <c r="H41" s="235">
        <v>1</v>
      </c>
      <c r="I41" s="51" t="s">
        <v>459</v>
      </c>
      <c r="J41" s="234">
        <v>8</v>
      </c>
      <c r="K41" s="325"/>
      <c r="L41" s="326"/>
      <c r="M41" s="327"/>
      <c r="N41" s="235">
        <v>5</v>
      </c>
      <c r="O41" s="51" t="s">
        <v>459</v>
      </c>
      <c r="P41" s="218">
        <v>4</v>
      </c>
      <c r="Q41" s="236">
        <f>S41*3+U41</f>
        <v>6</v>
      </c>
      <c r="R41" s="236">
        <f>(E41+H41+N41)-(G41+J41+P41)</f>
        <v>-4</v>
      </c>
      <c r="S41" s="218">
        <f>COUNTIF(V41:X41,"A")</f>
        <v>2</v>
      </c>
      <c r="T41" s="218">
        <f>COUNTIF(V41:X41,"C")</f>
        <v>1</v>
      </c>
      <c r="U41" s="218">
        <f>COUNTIF(V41:X41,"B")</f>
        <v>0</v>
      </c>
      <c r="V41" s="236" t="str">
        <f>IF(E41="","",IF(E41&gt;G41,"A",IF(E41=G41,"B","C")))</f>
        <v>A</v>
      </c>
      <c r="W41" s="236" t="str">
        <f>IF(H41="","",IF(H41&gt;J41,"A",IF(H41=J41,"B","C")))</f>
        <v>C</v>
      </c>
      <c r="X41" s="52" t="str">
        <f>IF(N41="","",IF(N41&gt;P41,"A",IF(N41=P41,"B","C")))</f>
        <v>A</v>
      </c>
      <c r="Y41" s="237">
        <v>2</v>
      </c>
    </row>
    <row r="42" spans="2:25" ht="14.25" thickBot="1">
      <c r="B42" s="1">
        <v>4</v>
      </c>
      <c r="C42" s="343" t="s">
        <v>587</v>
      </c>
      <c r="D42" s="344"/>
      <c r="E42" s="238">
        <v>1</v>
      </c>
      <c r="F42" s="239" t="s">
        <v>459</v>
      </c>
      <c r="G42" s="240">
        <v>14</v>
      </c>
      <c r="H42" s="241">
        <v>0</v>
      </c>
      <c r="I42" s="239" t="s">
        <v>459</v>
      </c>
      <c r="J42" s="240">
        <v>10</v>
      </c>
      <c r="K42" s="241">
        <v>4</v>
      </c>
      <c r="L42" s="239" t="s">
        <v>459</v>
      </c>
      <c r="M42" s="240">
        <v>5</v>
      </c>
      <c r="N42" s="331"/>
      <c r="O42" s="332"/>
      <c r="P42" s="333"/>
      <c r="Q42" s="242">
        <f>S42*3+U42</f>
        <v>0</v>
      </c>
      <c r="R42" s="242">
        <f>(E42+H42+K42)-(G42+J42+M42)</f>
        <v>-24</v>
      </c>
      <c r="S42" s="217">
        <f>COUNTIF(V42:X42,"A")</f>
        <v>0</v>
      </c>
      <c r="T42" s="217">
        <f>COUNTIF(V42:X42,"C")</f>
        <v>3</v>
      </c>
      <c r="U42" s="217">
        <f>COUNTIF(V42:X42,"B")</f>
        <v>0</v>
      </c>
      <c r="V42" s="242" t="str">
        <f>IF(E42="","",IF(E42&gt;G42,"A",IF(E42=G42,"B","C")))</f>
        <v>C</v>
      </c>
      <c r="W42" s="242" t="str">
        <f>IF(H42="","",IF(H42&gt;J42,"A",IF(H42=J42,"B","C")))</f>
        <v>C</v>
      </c>
      <c r="X42" s="53" t="str">
        <f>IF(K42="","",IF(K42&gt;M42,"A",IF(K42=M42,"B","C")))</f>
        <v>C</v>
      </c>
      <c r="Y42" s="243">
        <v>4</v>
      </c>
    </row>
    <row r="43" spans="2:25">
      <c r="B43" s="1"/>
      <c r="C43" s="31"/>
      <c r="D43" s="31"/>
      <c r="E43" s="180"/>
      <c r="F43" s="180"/>
      <c r="G43" s="180"/>
      <c r="H43" s="180"/>
      <c r="I43" s="180"/>
      <c r="J43" s="180"/>
      <c r="K43" s="180"/>
      <c r="L43" s="180"/>
      <c r="M43" s="180"/>
      <c r="N43" s="180"/>
      <c r="O43" s="180"/>
      <c r="P43" s="180"/>
      <c r="Q43" s="180"/>
      <c r="R43" s="180"/>
      <c r="S43" s="180"/>
      <c r="T43" s="180"/>
      <c r="U43" s="180"/>
      <c r="V43" s="180"/>
      <c r="W43" s="59"/>
      <c r="X43" s="221"/>
      <c r="Y43" s="221"/>
    </row>
    <row r="44" spans="2:25" ht="14.25" thickBot="1">
      <c r="B44" s="1"/>
      <c r="C44" s="97"/>
      <c r="D44" s="97"/>
      <c r="E44" s="180"/>
      <c r="F44" s="180"/>
      <c r="G44" s="180"/>
      <c r="H44" s="180"/>
      <c r="I44" s="180"/>
      <c r="J44" s="180"/>
      <c r="K44" s="180"/>
      <c r="L44" s="180"/>
      <c r="M44" s="180"/>
      <c r="N44" s="180"/>
      <c r="O44" s="180"/>
      <c r="P44" s="180"/>
      <c r="Q44" s="180"/>
      <c r="R44" s="180"/>
      <c r="S44" s="180"/>
      <c r="T44" s="180"/>
      <c r="U44" s="180"/>
      <c r="V44" s="180"/>
      <c r="W44" s="59"/>
      <c r="X44" s="221"/>
      <c r="Y44" s="221"/>
    </row>
    <row r="45" spans="2:25" ht="14.25" thickBot="1">
      <c r="B45" s="1"/>
      <c r="C45" s="9" t="s">
        <v>471</v>
      </c>
      <c r="D45" s="64" t="s">
        <v>588</v>
      </c>
      <c r="E45" s="334" t="str">
        <f>C46</f>
        <v>武　　相</v>
      </c>
      <c r="F45" s="335"/>
      <c r="G45" s="336"/>
      <c r="H45" s="334" t="str">
        <f>C47</f>
        <v>柏　　陽</v>
      </c>
      <c r="I45" s="335"/>
      <c r="J45" s="336"/>
      <c r="K45" s="334" t="str">
        <f>C48</f>
        <v>金沢総合</v>
      </c>
      <c r="L45" s="335"/>
      <c r="M45" s="336"/>
      <c r="N45" s="334" t="str">
        <f>C49</f>
        <v>横浜平沼</v>
      </c>
      <c r="O45" s="335"/>
      <c r="P45" s="336"/>
      <c r="Q45" s="222" t="s">
        <v>0</v>
      </c>
      <c r="R45" s="222" t="s">
        <v>68</v>
      </c>
      <c r="S45" s="223" t="s">
        <v>69</v>
      </c>
      <c r="T45" s="223" t="s">
        <v>70</v>
      </c>
      <c r="U45" s="223" t="s">
        <v>71</v>
      </c>
      <c r="V45" s="223"/>
      <c r="W45" s="223"/>
      <c r="X45" s="224"/>
      <c r="Y45" s="225" t="s">
        <v>1</v>
      </c>
    </row>
    <row r="46" spans="2:25" ht="14.25" thickTop="1">
      <c r="B46" s="1">
        <v>1</v>
      </c>
      <c r="C46" s="304" t="s">
        <v>481</v>
      </c>
      <c r="D46" s="305"/>
      <c r="E46" s="328"/>
      <c r="F46" s="329"/>
      <c r="G46" s="330"/>
      <c r="H46" s="226">
        <v>13</v>
      </c>
      <c r="I46" s="227" t="s">
        <v>459</v>
      </c>
      <c r="J46" s="228">
        <v>3</v>
      </c>
      <c r="K46" s="226">
        <v>12</v>
      </c>
      <c r="L46" s="227" t="s">
        <v>459</v>
      </c>
      <c r="M46" s="228">
        <v>2</v>
      </c>
      <c r="N46" s="226">
        <v>12</v>
      </c>
      <c r="O46" s="227" t="s">
        <v>459</v>
      </c>
      <c r="P46" s="229">
        <v>2</v>
      </c>
      <c r="Q46" s="230">
        <f>S46*3+U46</f>
        <v>9</v>
      </c>
      <c r="R46" s="230">
        <f>(H46+K46+N46)-(J46+M46+P46)</f>
        <v>30</v>
      </c>
      <c r="S46" s="229">
        <f>COUNTIF(V46:X46,"A")</f>
        <v>3</v>
      </c>
      <c r="T46" s="229">
        <f>COUNTIF(V46:X46,"C")</f>
        <v>0</v>
      </c>
      <c r="U46" s="229">
        <f>COUNTIF(V46:X46,"B")</f>
        <v>0</v>
      </c>
      <c r="V46" s="230" t="str">
        <f>IF(H46="","",IF(H46&gt;J46,"A",IF(H46=J46,"B","C")))</f>
        <v>A</v>
      </c>
      <c r="W46" s="230" t="str">
        <f>IF(K46="","",IF(K46&gt;M46,"A",IF(K46=M46,"B","C")))</f>
        <v>A</v>
      </c>
      <c r="X46" s="231" t="str">
        <f>IF(N46="","",IF(N46&gt;P46,"A",IF(N46=P46,"B","C")))</f>
        <v>A</v>
      </c>
      <c r="Y46" s="232">
        <v>1</v>
      </c>
    </row>
    <row r="47" spans="2:25">
      <c r="B47" s="1">
        <v>2</v>
      </c>
      <c r="C47" s="302" t="s">
        <v>390</v>
      </c>
      <c r="D47" s="303"/>
      <c r="E47" s="233">
        <v>3</v>
      </c>
      <c r="F47" s="51" t="s">
        <v>459</v>
      </c>
      <c r="G47" s="234">
        <v>13</v>
      </c>
      <c r="H47" s="325"/>
      <c r="I47" s="326"/>
      <c r="J47" s="327"/>
      <c r="K47" s="235">
        <v>17</v>
      </c>
      <c r="L47" s="51" t="s">
        <v>459</v>
      </c>
      <c r="M47" s="234">
        <v>6</v>
      </c>
      <c r="N47" s="235">
        <v>5</v>
      </c>
      <c r="O47" s="51" t="s">
        <v>459</v>
      </c>
      <c r="P47" s="218">
        <v>7</v>
      </c>
      <c r="Q47" s="236">
        <f>S47*3+U47</f>
        <v>3</v>
      </c>
      <c r="R47" s="236">
        <f>(E47+K47+N47)-(G47+M47+P47)</f>
        <v>-1</v>
      </c>
      <c r="S47" s="218">
        <f>COUNTIF(V47:X47,"A")</f>
        <v>1</v>
      </c>
      <c r="T47" s="218">
        <f>COUNTIF(V47:X47,"C")</f>
        <v>2</v>
      </c>
      <c r="U47" s="218">
        <f>COUNTIF(V47:X47,"B")</f>
        <v>0</v>
      </c>
      <c r="V47" s="236" t="str">
        <f>IF(E47="","",IF(E47&gt;G47,"A",IF(E47=G47,"B","C")))</f>
        <v>C</v>
      </c>
      <c r="W47" s="236" t="str">
        <f>IF(K47="","",IF(K47&gt;M47,"A",IF(K47=M47,"B","C")))</f>
        <v>A</v>
      </c>
      <c r="X47" s="52" t="str">
        <f>IF(N47="","",IF(N47&gt;P47,"A",IF(N47=P47,"B","C")))</f>
        <v>C</v>
      </c>
      <c r="Y47" s="237">
        <v>3</v>
      </c>
    </row>
    <row r="48" spans="2:25">
      <c r="B48" s="1">
        <v>3</v>
      </c>
      <c r="C48" s="302" t="s">
        <v>391</v>
      </c>
      <c r="D48" s="303"/>
      <c r="E48" s="233">
        <v>2</v>
      </c>
      <c r="F48" s="51" t="s">
        <v>459</v>
      </c>
      <c r="G48" s="234">
        <v>12</v>
      </c>
      <c r="H48" s="235">
        <v>6</v>
      </c>
      <c r="I48" s="51" t="s">
        <v>459</v>
      </c>
      <c r="J48" s="234">
        <v>17</v>
      </c>
      <c r="K48" s="325"/>
      <c r="L48" s="326"/>
      <c r="M48" s="327"/>
      <c r="N48" s="235">
        <v>4</v>
      </c>
      <c r="O48" s="51" t="s">
        <v>459</v>
      </c>
      <c r="P48" s="218">
        <v>11</v>
      </c>
      <c r="Q48" s="236">
        <f>S48*3+U48</f>
        <v>0</v>
      </c>
      <c r="R48" s="236">
        <f>(E48+H48+N48)-(G48+J48+P48)</f>
        <v>-28</v>
      </c>
      <c r="S48" s="218">
        <f>COUNTIF(V48:X48,"A")</f>
        <v>0</v>
      </c>
      <c r="T48" s="218">
        <f>COUNTIF(V48:X48,"C")</f>
        <v>3</v>
      </c>
      <c r="U48" s="218">
        <f>COUNTIF(V48:X48,"B")</f>
        <v>0</v>
      </c>
      <c r="V48" s="236" t="str">
        <f>IF(E48="","",IF(E48&gt;G48,"A",IF(E48=G48,"B","C")))</f>
        <v>C</v>
      </c>
      <c r="W48" s="236" t="str">
        <f>IF(H48="","",IF(H48&gt;J48,"A",IF(H48=J48,"B","C")))</f>
        <v>C</v>
      </c>
      <c r="X48" s="52" t="str">
        <f>IF(N48="","",IF(N48&gt;P48,"A",IF(N48=P48,"B","C")))</f>
        <v>C</v>
      </c>
      <c r="Y48" s="237">
        <v>4</v>
      </c>
    </row>
    <row r="49" spans="2:25" ht="14.25" thickBot="1">
      <c r="B49" s="1">
        <v>4</v>
      </c>
      <c r="C49" s="310" t="s">
        <v>422</v>
      </c>
      <c r="D49" s="311"/>
      <c r="E49" s="238">
        <v>2</v>
      </c>
      <c r="F49" s="239" t="s">
        <v>459</v>
      </c>
      <c r="G49" s="240">
        <v>12</v>
      </c>
      <c r="H49" s="241">
        <v>7</v>
      </c>
      <c r="I49" s="239" t="s">
        <v>459</v>
      </c>
      <c r="J49" s="240">
        <v>5</v>
      </c>
      <c r="K49" s="241">
        <v>11</v>
      </c>
      <c r="L49" s="239" t="s">
        <v>459</v>
      </c>
      <c r="M49" s="240">
        <v>4</v>
      </c>
      <c r="N49" s="331"/>
      <c r="O49" s="332"/>
      <c r="P49" s="333"/>
      <c r="Q49" s="242">
        <f>S49*3+U49</f>
        <v>6</v>
      </c>
      <c r="R49" s="242">
        <f>(E49+H49+K49)-(G49+J49+M49)</f>
        <v>-1</v>
      </c>
      <c r="S49" s="217">
        <f>COUNTIF(V49:X49,"A")</f>
        <v>2</v>
      </c>
      <c r="T49" s="217">
        <f>COUNTIF(V49:X49,"C")</f>
        <v>1</v>
      </c>
      <c r="U49" s="217">
        <f>COUNTIF(V49:X49,"B")</f>
        <v>0</v>
      </c>
      <c r="V49" s="242" t="str">
        <f>IF(E49="","",IF(E49&gt;G49,"A",IF(E49=G49,"B","C")))</f>
        <v>C</v>
      </c>
      <c r="W49" s="242" t="str">
        <f>IF(H49="","",IF(H49&gt;J49,"A",IF(H49=J49,"B","C")))</f>
        <v>A</v>
      </c>
      <c r="X49" s="53" t="str">
        <f>IF(K49="","",IF(K49&gt;M49,"A",IF(K49=M49,"B","C")))</f>
        <v>A</v>
      </c>
      <c r="Y49" s="243">
        <v>2</v>
      </c>
    </row>
    <row r="50" spans="2:25">
      <c r="B50" s="1"/>
      <c r="C50" s="31"/>
      <c r="D50" s="31"/>
      <c r="E50" s="180"/>
      <c r="F50" s="180"/>
      <c r="G50" s="180"/>
      <c r="H50" s="180"/>
      <c r="I50" s="180"/>
      <c r="J50" s="180"/>
      <c r="K50" s="180"/>
      <c r="L50" s="180"/>
      <c r="M50" s="180"/>
      <c r="N50" s="180"/>
      <c r="O50" s="180"/>
      <c r="P50" s="180"/>
      <c r="Q50" s="180"/>
      <c r="R50" s="180"/>
      <c r="S50" s="180"/>
      <c r="T50" s="180"/>
      <c r="U50" s="180"/>
      <c r="V50" s="180"/>
      <c r="W50" s="59"/>
      <c r="X50" s="221"/>
      <c r="Y50" s="221"/>
    </row>
    <row r="51" spans="2:25" ht="14.25" thickBot="1">
      <c r="B51" s="1"/>
      <c r="C51" s="97"/>
      <c r="D51" s="97"/>
      <c r="E51" s="180"/>
      <c r="F51" s="180"/>
      <c r="G51" s="180"/>
      <c r="H51" s="180"/>
      <c r="I51" s="180"/>
      <c r="J51" s="180"/>
      <c r="K51" s="180"/>
      <c r="L51" s="180"/>
      <c r="M51" s="180"/>
      <c r="N51" s="180"/>
      <c r="O51" s="180"/>
      <c r="P51" s="180"/>
      <c r="Q51" s="180"/>
      <c r="R51" s="180"/>
      <c r="S51" s="180"/>
      <c r="T51" s="180"/>
      <c r="U51" s="180"/>
      <c r="V51" s="180"/>
      <c r="W51" s="59"/>
      <c r="X51" s="221"/>
      <c r="Y51" s="221"/>
    </row>
    <row r="52" spans="2:25" ht="14.25" thickBot="1">
      <c r="B52" s="1"/>
      <c r="C52" s="9" t="s">
        <v>472</v>
      </c>
      <c r="D52" s="64" t="s">
        <v>589</v>
      </c>
      <c r="E52" s="334" t="str">
        <f>C53</f>
        <v>川　　和</v>
      </c>
      <c r="F52" s="335"/>
      <c r="G52" s="336"/>
      <c r="H52" s="340" t="str">
        <f>C54</f>
        <v>光　　陵</v>
      </c>
      <c r="I52" s="341"/>
      <c r="J52" s="342"/>
      <c r="K52" s="334" t="str">
        <f>C55</f>
        <v>瀬　　谷</v>
      </c>
      <c r="L52" s="335"/>
      <c r="M52" s="336"/>
      <c r="N52" s="334" t="str">
        <f>C56</f>
        <v>旭</v>
      </c>
      <c r="O52" s="335"/>
      <c r="P52" s="336"/>
      <c r="Q52" s="222" t="s">
        <v>0</v>
      </c>
      <c r="R52" s="222" t="s">
        <v>68</v>
      </c>
      <c r="S52" s="223" t="s">
        <v>69</v>
      </c>
      <c r="T52" s="223" t="s">
        <v>70</v>
      </c>
      <c r="U52" s="223" t="s">
        <v>71</v>
      </c>
      <c r="V52" s="223"/>
      <c r="W52" s="223"/>
      <c r="X52" s="224"/>
      <c r="Y52" s="225" t="s">
        <v>1</v>
      </c>
    </row>
    <row r="53" spans="2:25" ht="14.25" thickTop="1">
      <c r="B53" s="1">
        <v>1</v>
      </c>
      <c r="C53" s="304" t="s">
        <v>394</v>
      </c>
      <c r="D53" s="305"/>
      <c r="E53" s="328"/>
      <c r="F53" s="329"/>
      <c r="G53" s="330"/>
      <c r="H53" s="226">
        <v>13</v>
      </c>
      <c r="I53" s="227" t="s">
        <v>473</v>
      </c>
      <c r="J53" s="228">
        <v>6</v>
      </c>
      <c r="K53" s="226">
        <v>5</v>
      </c>
      <c r="L53" s="227" t="s">
        <v>473</v>
      </c>
      <c r="M53" s="228">
        <v>4</v>
      </c>
      <c r="N53" s="226">
        <v>10</v>
      </c>
      <c r="O53" s="227" t="s">
        <v>473</v>
      </c>
      <c r="P53" s="229">
        <v>1</v>
      </c>
      <c r="Q53" s="230">
        <f>S53*3+U53</f>
        <v>9</v>
      </c>
      <c r="R53" s="230">
        <f>(H53+K53+N53)-(J53+M53+P53)</f>
        <v>17</v>
      </c>
      <c r="S53" s="229">
        <f>COUNTIF(V53:X53,"A")</f>
        <v>3</v>
      </c>
      <c r="T53" s="229">
        <f>COUNTIF(V53:X53,"C")</f>
        <v>0</v>
      </c>
      <c r="U53" s="229">
        <f>COUNTIF(V53:X53,"B")</f>
        <v>0</v>
      </c>
      <c r="V53" s="230" t="str">
        <f>IF(H53="","",IF(H53&gt;J53,"A",IF(H53=J53,"B","C")))</f>
        <v>A</v>
      </c>
      <c r="W53" s="230" t="str">
        <f>IF(K53="","",IF(K53&gt;M53,"A",IF(K53=M53,"B","C")))</f>
        <v>A</v>
      </c>
      <c r="X53" s="231" t="str">
        <f>IF(N53="","",IF(N53&gt;P53,"A",IF(N53=P53,"B","C")))</f>
        <v>A</v>
      </c>
      <c r="Y53" s="232">
        <v>1</v>
      </c>
    </row>
    <row r="54" spans="2:25">
      <c r="B54" s="1">
        <v>2</v>
      </c>
      <c r="C54" s="337" t="s">
        <v>590</v>
      </c>
      <c r="D54" s="338"/>
      <c r="E54" s="233">
        <v>6</v>
      </c>
      <c r="F54" s="51" t="s">
        <v>473</v>
      </c>
      <c r="G54" s="234">
        <v>13</v>
      </c>
      <c r="H54" s="325"/>
      <c r="I54" s="326"/>
      <c r="J54" s="327"/>
      <c r="K54" s="235">
        <v>1</v>
      </c>
      <c r="L54" s="51" t="s">
        <v>473</v>
      </c>
      <c r="M54" s="234">
        <v>11</v>
      </c>
      <c r="N54" s="235">
        <v>17</v>
      </c>
      <c r="O54" s="51" t="s">
        <v>473</v>
      </c>
      <c r="P54" s="218">
        <v>11</v>
      </c>
      <c r="Q54" s="236">
        <f>S54*3+U54</f>
        <v>3</v>
      </c>
      <c r="R54" s="236">
        <f>(E54+K54+N54)-(G54+M54+P54)</f>
        <v>-11</v>
      </c>
      <c r="S54" s="218">
        <f>COUNTIF(V54:X54,"A")</f>
        <v>1</v>
      </c>
      <c r="T54" s="218">
        <f>COUNTIF(V54:X54,"C")</f>
        <v>2</v>
      </c>
      <c r="U54" s="218">
        <f>COUNTIF(V54:X54,"B")</f>
        <v>0</v>
      </c>
      <c r="V54" s="236" t="str">
        <f>IF(E54="","",IF(E54&gt;G54,"A",IF(E54=G54,"B","C")))</f>
        <v>C</v>
      </c>
      <c r="W54" s="236" t="str">
        <f>IF(K54="","",IF(K54&gt;M54,"A",IF(K54=M54,"B","C")))</f>
        <v>C</v>
      </c>
      <c r="X54" s="52" t="str">
        <f>IF(N54="","",IF(N54&gt;P54,"A",IF(N54=P54,"B","C")))</f>
        <v>A</v>
      </c>
      <c r="Y54" s="237">
        <v>3</v>
      </c>
    </row>
    <row r="55" spans="2:25">
      <c r="B55" s="1">
        <v>3</v>
      </c>
      <c r="C55" s="304" t="s">
        <v>412</v>
      </c>
      <c r="D55" s="305"/>
      <c r="E55" s="233">
        <v>4</v>
      </c>
      <c r="F55" s="51" t="s">
        <v>473</v>
      </c>
      <c r="G55" s="234">
        <v>5</v>
      </c>
      <c r="H55" s="235">
        <v>11</v>
      </c>
      <c r="I55" s="51" t="s">
        <v>473</v>
      </c>
      <c r="J55" s="234">
        <v>1</v>
      </c>
      <c r="K55" s="325"/>
      <c r="L55" s="326"/>
      <c r="M55" s="327"/>
      <c r="N55" s="235">
        <v>4</v>
      </c>
      <c r="O55" s="51" t="s">
        <v>473</v>
      </c>
      <c r="P55" s="218">
        <v>3</v>
      </c>
      <c r="Q55" s="236">
        <f>S55*3+U55</f>
        <v>6</v>
      </c>
      <c r="R55" s="236">
        <f>(E55+H55+N55)-(G55+J55+P55)</f>
        <v>10</v>
      </c>
      <c r="S55" s="218">
        <f>COUNTIF(V55:X55,"A")</f>
        <v>2</v>
      </c>
      <c r="T55" s="218">
        <f>COUNTIF(V55:X55,"C")</f>
        <v>1</v>
      </c>
      <c r="U55" s="218">
        <f>COUNTIF(V55:X55,"B")</f>
        <v>0</v>
      </c>
      <c r="V55" s="236" t="str">
        <f>IF(E55="","",IF(E55&gt;G55,"A",IF(E55=G55,"B","C")))</f>
        <v>C</v>
      </c>
      <c r="W55" s="236" t="str">
        <f>IF(H55="","",IF(H55&gt;J55,"A",IF(H55=J55,"B","C")))</f>
        <v>A</v>
      </c>
      <c r="X55" s="52" t="str">
        <f>IF(N55="","",IF(N55&gt;P55,"A",IF(N55=P55,"B","C")))</f>
        <v>A</v>
      </c>
      <c r="Y55" s="237">
        <v>2</v>
      </c>
    </row>
    <row r="56" spans="2:25" ht="14.25" thickBot="1">
      <c r="B56" s="1">
        <v>4</v>
      </c>
      <c r="C56" s="306" t="s">
        <v>416</v>
      </c>
      <c r="D56" s="307"/>
      <c r="E56" s="238">
        <v>1</v>
      </c>
      <c r="F56" s="239" t="s">
        <v>473</v>
      </c>
      <c r="G56" s="240">
        <v>10</v>
      </c>
      <c r="H56" s="241">
        <v>11</v>
      </c>
      <c r="I56" s="239" t="s">
        <v>473</v>
      </c>
      <c r="J56" s="240">
        <v>17</v>
      </c>
      <c r="K56" s="241">
        <v>3</v>
      </c>
      <c r="L56" s="239" t="s">
        <v>473</v>
      </c>
      <c r="M56" s="240">
        <v>4</v>
      </c>
      <c r="N56" s="331"/>
      <c r="O56" s="332"/>
      <c r="P56" s="333"/>
      <c r="Q56" s="242">
        <f>S56*3+U56</f>
        <v>0</v>
      </c>
      <c r="R56" s="242">
        <f>(E56+H56+K56)-(G56+J56+M56)</f>
        <v>-16</v>
      </c>
      <c r="S56" s="217">
        <f>COUNTIF(V56:X56,"A")</f>
        <v>0</v>
      </c>
      <c r="T56" s="217">
        <f>COUNTIF(V56:X56,"C")</f>
        <v>3</v>
      </c>
      <c r="U56" s="217">
        <f>COUNTIF(V56:X56,"B")</f>
        <v>0</v>
      </c>
      <c r="V56" s="242" t="str">
        <f>IF(E56="","",IF(E56&gt;G56,"A",IF(E56=G56,"B","C")))</f>
        <v>C</v>
      </c>
      <c r="W56" s="242" t="str">
        <f>IF(H56="","",IF(H56&gt;J56,"A",IF(H56=J56,"B","C")))</f>
        <v>C</v>
      </c>
      <c r="X56" s="53" t="str">
        <f>IF(K56="","",IF(K56&gt;M56,"A",IF(K56=M56,"B","C")))</f>
        <v>C</v>
      </c>
      <c r="Y56" s="243">
        <v>4</v>
      </c>
    </row>
    <row r="57" spans="2:25">
      <c r="B57" s="1"/>
      <c r="C57" s="31"/>
      <c r="D57" s="31"/>
      <c r="E57" s="180"/>
      <c r="F57" s="180"/>
      <c r="G57" s="180"/>
      <c r="H57" s="180"/>
      <c r="I57" s="180"/>
      <c r="J57" s="180"/>
      <c r="K57" s="180"/>
      <c r="L57" s="180"/>
      <c r="M57" s="180"/>
      <c r="N57" s="180"/>
      <c r="O57" s="180"/>
      <c r="P57" s="180"/>
      <c r="Q57" s="180"/>
      <c r="R57" s="180"/>
      <c r="S57" s="180"/>
      <c r="T57" s="180"/>
      <c r="U57" s="180"/>
      <c r="V57" s="180"/>
      <c r="W57" s="59"/>
      <c r="X57" s="221"/>
      <c r="Y57" s="221"/>
    </row>
    <row r="58" spans="2:25" ht="14.25" thickBot="1">
      <c r="B58" s="1"/>
      <c r="C58" s="97"/>
      <c r="D58" s="97"/>
      <c r="E58" s="180"/>
      <c r="F58" s="180"/>
      <c r="G58" s="180"/>
      <c r="H58" s="180"/>
      <c r="I58" s="180"/>
      <c r="J58" s="180"/>
      <c r="K58" s="180"/>
      <c r="L58" s="180"/>
      <c r="M58" s="180"/>
      <c r="N58" s="180"/>
      <c r="O58" s="180"/>
      <c r="P58" s="180"/>
      <c r="Q58" s="180"/>
      <c r="R58" s="180"/>
      <c r="S58" s="180"/>
      <c r="T58" s="180"/>
      <c r="U58" s="180"/>
      <c r="V58" s="180"/>
      <c r="W58" s="59"/>
      <c r="X58" s="221"/>
      <c r="Y58" s="221"/>
    </row>
    <row r="59" spans="2:25" ht="14.25" thickBot="1">
      <c r="B59" s="1"/>
      <c r="C59" s="9" t="s">
        <v>474</v>
      </c>
      <c r="D59" s="64" t="s">
        <v>591</v>
      </c>
      <c r="E59" s="334" t="str">
        <f>C60</f>
        <v>横浜創学館</v>
      </c>
      <c r="F59" s="335"/>
      <c r="G59" s="336"/>
      <c r="H59" s="334" t="str">
        <f>C61</f>
        <v>新　　羽</v>
      </c>
      <c r="I59" s="335"/>
      <c r="J59" s="336"/>
      <c r="K59" s="334" t="str">
        <f>C62</f>
        <v>山手学院</v>
      </c>
      <c r="L59" s="335"/>
      <c r="M59" s="336"/>
      <c r="N59" s="334" t="str">
        <f>C63</f>
        <v>横 浜 栄</v>
      </c>
      <c r="O59" s="335"/>
      <c r="P59" s="336"/>
      <c r="Q59" s="222" t="s">
        <v>0</v>
      </c>
      <c r="R59" s="222" t="s">
        <v>68</v>
      </c>
      <c r="S59" s="223" t="s">
        <v>69</v>
      </c>
      <c r="T59" s="223" t="s">
        <v>70</v>
      </c>
      <c r="U59" s="223" t="s">
        <v>71</v>
      </c>
      <c r="V59" s="223"/>
      <c r="W59" s="223"/>
      <c r="X59" s="224"/>
      <c r="Y59" s="225" t="s">
        <v>1</v>
      </c>
    </row>
    <row r="60" spans="2:25" ht="14.25" thickTop="1">
      <c r="B60" s="1">
        <v>1</v>
      </c>
      <c r="C60" s="304" t="s">
        <v>484</v>
      </c>
      <c r="D60" s="305"/>
      <c r="E60" s="328"/>
      <c r="F60" s="329"/>
      <c r="G60" s="330"/>
      <c r="H60" s="226">
        <v>18</v>
      </c>
      <c r="I60" s="227" t="s">
        <v>459</v>
      </c>
      <c r="J60" s="228">
        <v>0</v>
      </c>
      <c r="K60" s="226">
        <v>9</v>
      </c>
      <c r="L60" s="227" t="s">
        <v>459</v>
      </c>
      <c r="M60" s="228">
        <v>3</v>
      </c>
      <c r="N60" s="226">
        <v>16</v>
      </c>
      <c r="O60" s="227" t="s">
        <v>459</v>
      </c>
      <c r="P60" s="229">
        <v>2</v>
      </c>
      <c r="Q60" s="230">
        <f>S60*3+U60</f>
        <v>9</v>
      </c>
      <c r="R60" s="230">
        <f>(H60+K60+N60)-(J60+M60+P60)</f>
        <v>38</v>
      </c>
      <c r="S60" s="229">
        <f>COUNTIF(V60:X60,"A")</f>
        <v>3</v>
      </c>
      <c r="T60" s="229">
        <f>COUNTIF(V60:X60,"C")</f>
        <v>0</v>
      </c>
      <c r="U60" s="229">
        <f>COUNTIF(V60:X60,"B")</f>
        <v>0</v>
      </c>
      <c r="V60" s="230" t="str">
        <f>IF(H60="","",IF(H60&gt;J60,"A",IF(H60=J60,"B","C")))</f>
        <v>A</v>
      </c>
      <c r="W60" s="230" t="str">
        <f>IF(K60="","",IF(K60&gt;M60,"A",IF(K60=M60,"B","C")))</f>
        <v>A</v>
      </c>
      <c r="X60" s="231" t="str">
        <f>IF(N60="","",IF(N60&gt;P60,"A",IF(N60=P60,"B","C")))</f>
        <v>A</v>
      </c>
      <c r="Y60" s="232">
        <v>1</v>
      </c>
    </row>
    <row r="61" spans="2:25">
      <c r="B61" s="1">
        <v>2</v>
      </c>
      <c r="C61" s="302" t="s">
        <v>467</v>
      </c>
      <c r="D61" s="303"/>
      <c r="E61" s="233">
        <v>0</v>
      </c>
      <c r="F61" s="51" t="s">
        <v>459</v>
      </c>
      <c r="G61" s="234">
        <v>18</v>
      </c>
      <c r="H61" s="325"/>
      <c r="I61" s="326"/>
      <c r="J61" s="327"/>
      <c r="K61" s="235">
        <v>0</v>
      </c>
      <c r="L61" s="51" t="s">
        <v>459</v>
      </c>
      <c r="M61" s="234">
        <v>17</v>
      </c>
      <c r="N61" s="235">
        <v>0</v>
      </c>
      <c r="O61" s="51" t="s">
        <v>459</v>
      </c>
      <c r="P61" s="218">
        <v>14</v>
      </c>
      <c r="Q61" s="236">
        <f>S61*3+U61</f>
        <v>0</v>
      </c>
      <c r="R61" s="236">
        <f>(E61+K61+N61)-(G61+M61+P61)</f>
        <v>-49</v>
      </c>
      <c r="S61" s="218">
        <f>COUNTIF(V61:X61,"A")</f>
        <v>0</v>
      </c>
      <c r="T61" s="218">
        <f>COUNTIF(V61:X61,"C")</f>
        <v>3</v>
      </c>
      <c r="U61" s="218">
        <f>COUNTIF(V61:X61,"B")</f>
        <v>0</v>
      </c>
      <c r="V61" s="236" t="str">
        <f>IF(E61="","",IF(E61&gt;G61,"A",IF(E61=G61,"B","C")))</f>
        <v>C</v>
      </c>
      <c r="W61" s="236" t="str">
        <f>IF(K61="","",IF(K61&gt;M61,"A",IF(K61=M61,"B","C")))</f>
        <v>C</v>
      </c>
      <c r="X61" s="52" t="str">
        <f>IF(N61="","",IF(N61&gt;P61,"A",IF(N61=P61,"B","C")))</f>
        <v>C</v>
      </c>
      <c r="Y61" s="237">
        <v>4</v>
      </c>
    </row>
    <row r="62" spans="2:25">
      <c r="B62" s="1">
        <v>3</v>
      </c>
      <c r="C62" s="304" t="s">
        <v>395</v>
      </c>
      <c r="D62" s="305"/>
      <c r="E62" s="233">
        <v>3</v>
      </c>
      <c r="F62" s="51" t="s">
        <v>459</v>
      </c>
      <c r="G62" s="234">
        <v>9</v>
      </c>
      <c r="H62" s="235">
        <v>17</v>
      </c>
      <c r="I62" s="51" t="s">
        <v>459</v>
      </c>
      <c r="J62" s="234">
        <v>0</v>
      </c>
      <c r="K62" s="325"/>
      <c r="L62" s="326"/>
      <c r="M62" s="327"/>
      <c r="N62" s="235">
        <v>16</v>
      </c>
      <c r="O62" s="51" t="s">
        <v>459</v>
      </c>
      <c r="P62" s="218">
        <v>0</v>
      </c>
      <c r="Q62" s="236">
        <f>S62*3+U62</f>
        <v>6</v>
      </c>
      <c r="R62" s="236">
        <f>(E62+H62+N62)-(G62+J62+P62)</f>
        <v>27</v>
      </c>
      <c r="S62" s="218">
        <f>COUNTIF(V62:X62,"A")</f>
        <v>2</v>
      </c>
      <c r="T62" s="218">
        <f>COUNTIF(V62:X62,"C")</f>
        <v>1</v>
      </c>
      <c r="U62" s="218">
        <f>COUNTIF(V62:X62,"B")</f>
        <v>0</v>
      </c>
      <c r="V62" s="236" t="str">
        <f>IF(E62="","",IF(E62&gt;G62,"A",IF(E62=G62,"B","C")))</f>
        <v>C</v>
      </c>
      <c r="W62" s="236" t="str">
        <f>IF(H62="","",IF(H62&gt;J62,"A",IF(H62=J62,"B","C")))</f>
        <v>A</v>
      </c>
      <c r="X62" s="52" t="str">
        <f>IF(N62="","",IF(N62&gt;P62,"A",IF(N62=P62,"B","C")))</f>
        <v>A</v>
      </c>
      <c r="Y62" s="237">
        <v>2</v>
      </c>
    </row>
    <row r="63" spans="2:25" ht="14.25" thickBot="1">
      <c r="B63" s="1">
        <v>4</v>
      </c>
      <c r="C63" s="306" t="s">
        <v>423</v>
      </c>
      <c r="D63" s="307"/>
      <c r="E63" s="238">
        <v>2</v>
      </c>
      <c r="F63" s="239" t="s">
        <v>459</v>
      </c>
      <c r="G63" s="240">
        <v>16</v>
      </c>
      <c r="H63" s="241">
        <v>14</v>
      </c>
      <c r="I63" s="239" t="s">
        <v>459</v>
      </c>
      <c r="J63" s="240">
        <v>0</v>
      </c>
      <c r="K63" s="241">
        <v>0</v>
      </c>
      <c r="L63" s="239" t="s">
        <v>459</v>
      </c>
      <c r="M63" s="240">
        <v>16</v>
      </c>
      <c r="N63" s="331"/>
      <c r="O63" s="332"/>
      <c r="P63" s="333"/>
      <c r="Q63" s="242">
        <f>S63*3+U63</f>
        <v>3</v>
      </c>
      <c r="R63" s="242">
        <f>(E63+H63+K63)-(G63+J63+M63)</f>
        <v>-16</v>
      </c>
      <c r="S63" s="217">
        <f>COUNTIF(V63:X63,"A")</f>
        <v>1</v>
      </c>
      <c r="T63" s="217">
        <f>COUNTIF(V63:X63,"C")</f>
        <v>2</v>
      </c>
      <c r="U63" s="217">
        <f>COUNTIF(V63:X63,"B")</f>
        <v>0</v>
      </c>
      <c r="V63" s="242" t="str">
        <f>IF(E63="","",IF(E63&gt;G63,"A",IF(E63=G63,"B","C")))</f>
        <v>C</v>
      </c>
      <c r="W63" s="242" t="str">
        <f>IF(H63="","",IF(H63&gt;J63,"A",IF(H63=J63,"B","C")))</f>
        <v>A</v>
      </c>
      <c r="X63" s="53" t="str">
        <f>IF(K63="","",IF(K63&gt;M63,"A",IF(K63=M63,"B","C")))</f>
        <v>C</v>
      </c>
      <c r="Y63" s="243">
        <v>3</v>
      </c>
    </row>
    <row r="64" spans="2:25">
      <c r="B64" s="1"/>
      <c r="C64" s="31"/>
      <c r="D64" s="31"/>
      <c r="E64" s="180"/>
      <c r="F64" s="180"/>
      <c r="G64" s="180"/>
      <c r="H64" s="180"/>
      <c r="I64" s="180"/>
      <c r="J64" s="180"/>
      <c r="K64" s="180"/>
      <c r="L64" s="180"/>
      <c r="M64" s="180"/>
      <c r="N64" s="180"/>
      <c r="O64" s="180"/>
      <c r="P64" s="180"/>
      <c r="Q64" s="180"/>
      <c r="R64" s="180"/>
      <c r="S64" s="180"/>
      <c r="T64" s="180"/>
      <c r="U64" s="180"/>
      <c r="V64" s="180"/>
      <c r="W64" s="59"/>
      <c r="X64" s="221"/>
      <c r="Y64" s="221"/>
    </row>
    <row r="65" spans="2:25" ht="14.25" thickBot="1">
      <c r="B65" s="1"/>
      <c r="C65" s="97"/>
      <c r="D65" s="97"/>
      <c r="E65" s="180"/>
      <c r="F65" s="180"/>
      <c r="G65" s="180"/>
      <c r="H65" s="180"/>
      <c r="I65" s="180"/>
      <c r="J65" s="180"/>
      <c r="K65" s="180"/>
      <c r="L65" s="180"/>
      <c r="M65" s="180"/>
      <c r="N65" s="180"/>
      <c r="O65" s="180"/>
      <c r="P65" s="180"/>
      <c r="Q65" s="180"/>
      <c r="R65" s="180"/>
      <c r="S65" s="180"/>
      <c r="T65" s="180"/>
      <c r="U65" s="180"/>
      <c r="V65" s="180"/>
      <c r="W65" s="59"/>
      <c r="X65" s="221"/>
      <c r="Y65" s="221"/>
    </row>
    <row r="66" spans="2:25" ht="14.25" thickBot="1">
      <c r="B66" s="1"/>
      <c r="C66" s="9" t="s">
        <v>476</v>
      </c>
      <c r="D66" s="64" t="s">
        <v>592</v>
      </c>
      <c r="E66" s="334" t="str">
        <f>C67</f>
        <v>神奈川工</v>
      </c>
      <c r="F66" s="335"/>
      <c r="G66" s="336"/>
      <c r="H66" s="334" t="str">
        <f>C68</f>
        <v>城　　郷</v>
      </c>
      <c r="I66" s="335"/>
      <c r="J66" s="336"/>
      <c r="K66" s="334" t="str">
        <f>C69</f>
        <v>鶴見大附</v>
      </c>
      <c r="L66" s="335"/>
      <c r="M66" s="336"/>
      <c r="N66" s="334" t="str">
        <f>C70</f>
        <v>横浜学園</v>
      </c>
      <c r="O66" s="335"/>
      <c r="P66" s="336"/>
      <c r="Q66" s="222" t="s">
        <v>0</v>
      </c>
      <c r="R66" s="222" t="s">
        <v>68</v>
      </c>
      <c r="S66" s="223" t="s">
        <v>69</v>
      </c>
      <c r="T66" s="223" t="s">
        <v>70</v>
      </c>
      <c r="U66" s="223" t="s">
        <v>71</v>
      </c>
      <c r="V66" s="223"/>
      <c r="W66" s="223"/>
      <c r="X66" s="224"/>
      <c r="Y66" s="225" t="s">
        <v>1</v>
      </c>
    </row>
    <row r="67" spans="2:25" ht="14.25" thickTop="1">
      <c r="B67" s="1">
        <v>1</v>
      </c>
      <c r="C67" s="304" t="s">
        <v>400</v>
      </c>
      <c r="D67" s="305"/>
      <c r="E67" s="328"/>
      <c r="F67" s="329"/>
      <c r="G67" s="330"/>
      <c r="H67" s="226">
        <v>8</v>
      </c>
      <c r="I67" s="227" t="s">
        <v>459</v>
      </c>
      <c r="J67" s="228">
        <v>1</v>
      </c>
      <c r="K67" s="226">
        <v>6</v>
      </c>
      <c r="L67" s="227" t="s">
        <v>459</v>
      </c>
      <c r="M67" s="228">
        <v>0</v>
      </c>
      <c r="N67" s="226">
        <v>11</v>
      </c>
      <c r="O67" s="227" t="s">
        <v>459</v>
      </c>
      <c r="P67" s="229">
        <v>1</v>
      </c>
      <c r="Q67" s="230">
        <f>S67*3+U67</f>
        <v>9</v>
      </c>
      <c r="R67" s="230">
        <f>(H67+K67+N67)-(J67+M67+P67)</f>
        <v>23</v>
      </c>
      <c r="S67" s="229">
        <f>COUNTIF(V67:X67,"A")</f>
        <v>3</v>
      </c>
      <c r="T67" s="229">
        <f>COUNTIF(V67:X67,"C")</f>
        <v>0</v>
      </c>
      <c r="U67" s="229">
        <f>COUNTIF(V67:X67,"B")</f>
        <v>0</v>
      </c>
      <c r="V67" s="230" t="str">
        <f>IF(H67="","",IF(H67&gt;J67,"A",IF(H67=J67,"B","C")))</f>
        <v>A</v>
      </c>
      <c r="W67" s="230" t="str">
        <f>IF(K67="","",IF(K67&gt;M67,"A",IF(K67=M67,"B","C")))</f>
        <v>A</v>
      </c>
      <c r="X67" s="231" t="str">
        <f>IF(N67="","",IF(N67&gt;P67,"A",IF(N67=P67,"B","C")))</f>
        <v>A</v>
      </c>
      <c r="Y67" s="232">
        <v>1</v>
      </c>
    </row>
    <row r="68" spans="2:25">
      <c r="B68" s="1">
        <v>2</v>
      </c>
      <c r="C68" s="302" t="s">
        <v>460</v>
      </c>
      <c r="D68" s="303"/>
      <c r="E68" s="233">
        <v>1</v>
      </c>
      <c r="F68" s="51" t="s">
        <v>459</v>
      </c>
      <c r="G68" s="234">
        <v>8</v>
      </c>
      <c r="H68" s="325"/>
      <c r="I68" s="326"/>
      <c r="J68" s="327"/>
      <c r="K68" s="235">
        <v>1</v>
      </c>
      <c r="L68" s="51" t="s">
        <v>459</v>
      </c>
      <c r="M68" s="234">
        <v>10</v>
      </c>
      <c r="N68" s="235">
        <v>11</v>
      </c>
      <c r="O68" s="51" t="s">
        <v>459</v>
      </c>
      <c r="P68" s="218">
        <v>4</v>
      </c>
      <c r="Q68" s="236">
        <f>S68*3+U68</f>
        <v>3</v>
      </c>
      <c r="R68" s="236">
        <f>(E68+K68+N68)-(G68+M68+P68)</f>
        <v>-9</v>
      </c>
      <c r="S68" s="218">
        <f>COUNTIF(V68:X68,"A")</f>
        <v>1</v>
      </c>
      <c r="T68" s="218">
        <f>COUNTIF(V68:X68,"C")</f>
        <v>2</v>
      </c>
      <c r="U68" s="218">
        <f>COUNTIF(V68:X68,"B")</f>
        <v>0</v>
      </c>
      <c r="V68" s="236" t="str">
        <f>IF(E68="","",IF(E68&gt;G68,"A",IF(E68=G68,"B","C")))</f>
        <v>C</v>
      </c>
      <c r="W68" s="236" t="str">
        <f>IF(K68="","",IF(K68&gt;M68,"A",IF(K68=M68,"B","C")))</f>
        <v>C</v>
      </c>
      <c r="X68" s="52" t="str">
        <f>IF(N68="","",IF(N68&gt;P68,"A",IF(N68=P68,"B","C")))</f>
        <v>A</v>
      </c>
      <c r="Y68" s="237">
        <v>3</v>
      </c>
    </row>
    <row r="69" spans="2:25">
      <c r="B69" s="1">
        <v>3</v>
      </c>
      <c r="C69" s="304" t="s">
        <v>492</v>
      </c>
      <c r="D69" s="305"/>
      <c r="E69" s="233">
        <v>0</v>
      </c>
      <c r="F69" s="51" t="s">
        <v>459</v>
      </c>
      <c r="G69" s="234">
        <v>6</v>
      </c>
      <c r="H69" s="235">
        <v>10</v>
      </c>
      <c r="I69" s="51" t="s">
        <v>459</v>
      </c>
      <c r="J69" s="234">
        <v>1</v>
      </c>
      <c r="K69" s="325"/>
      <c r="L69" s="326"/>
      <c r="M69" s="327"/>
      <c r="N69" s="235">
        <v>9</v>
      </c>
      <c r="O69" s="51" t="s">
        <v>459</v>
      </c>
      <c r="P69" s="218">
        <v>0</v>
      </c>
      <c r="Q69" s="236">
        <f>S69*3+U69</f>
        <v>6</v>
      </c>
      <c r="R69" s="236">
        <f>(E69+H69+N69)-(G69+J69+P69)</f>
        <v>12</v>
      </c>
      <c r="S69" s="218">
        <f>COUNTIF(V69:X69,"A")</f>
        <v>2</v>
      </c>
      <c r="T69" s="218">
        <f>COUNTIF(V69:X69,"C")</f>
        <v>1</v>
      </c>
      <c r="U69" s="218">
        <f>COUNTIF(V69:X69,"B")</f>
        <v>0</v>
      </c>
      <c r="V69" s="236" t="str">
        <f>IF(E69="","",IF(E69&gt;G69,"A",IF(E69=G69,"B","C")))</f>
        <v>C</v>
      </c>
      <c r="W69" s="236" t="str">
        <f>IF(H69="","",IF(H69&gt;J69,"A",IF(H69=J69,"B","C")))</f>
        <v>A</v>
      </c>
      <c r="X69" s="52" t="str">
        <f>IF(N69="","",IF(N69&gt;P69,"A",IF(N69=P69,"B","C")))</f>
        <v>A</v>
      </c>
      <c r="Y69" s="237">
        <v>2</v>
      </c>
    </row>
    <row r="70" spans="2:25" ht="14.25" thickBot="1">
      <c r="B70" s="1">
        <v>4</v>
      </c>
      <c r="C70" s="306" t="s">
        <v>409</v>
      </c>
      <c r="D70" s="307"/>
      <c r="E70" s="238">
        <v>1</v>
      </c>
      <c r="F70" s="239" t="s">
        <v>459</v>
      </c>
      <c r="G70" s="240">
        <v>11</v>
      </c>
      <c r="H70" s="241">
        <v>4</v>
      </c>
      <c r="I70" s="239" t="s">
        <v>459</v>
      </c>
      <c r="J70" s="240">
        <v>11</v>
      </c>
      <c r="K70" s="241">
        <v>0</v>
      </c>
      <c r="L70" s="239" t="s">
        <v>459</v>
      </c>
      <c r="M70" s="240">
        <v>9</v>
      </c>
      <c r="N70" s="331"/>
      <c r="O70" s="332"/>
      <c r="P70" s="333"/>
      <c r="Q70" s="242">
        <f>S70*3+U70</f>
        <v>0</v>
      </c>
      <c r="R70" s="242">
        <f>(E70+H70+K70)-(G70+J70+M70)</f>
        <v>-26</v>
      </c>
      <c r="S70" s="217">
        <f>COUNTIF(V70:X70,"A")</f>
        <v>0</v>
      </c>
      <c r="T70" s="217">
        <f>COUNTIF(V70:X70,"C")</f>
        <v>3</v>
      </c>
      <c r="U70" s="217">
        <f>COUNTIF(V70:X70,"B")</f>
        <v>0</v>
      </c>
      <c r="V70" s="242" t="str">
        <f>IF(E70="","",IF(E70&gt;G70,"A",IF(E70=G70,"B","C")))</f>
        <v>C</v>
      </c>
      <c r="W70" s="242" t="str">
        <f>IF(H70="","",IF(H70&gt;J70,"A",IF(H70=J70,"B","C")))</f>
        <v>C</v>
      </c>
      <c r="X70" s="53" t="str">
        <f>IF(K70="","",IF(K70&gt;M70,"A",IF(K70=M70,"B","C")))</f>
        <v>C</v>
      </c>
      <c r="Y70" s="243">
        <v>4</v>
      </c>
    </row>
    <row r="71" spans="2:25">
      <c r="C71" s="31"/>
      <c r="D71" s="31"/>
      <c r="E71" s="180"/>
      <c r="F71" s="180"/>
      <c r="G71" s="180"/>
      <c r="H71" s="180"/>
      <c r="I71" s="180"/>
      <c r="J71" s="180"/>
      <c r="K71" s="180"/>
      <c r="L71" s="180"/>
      <c r="M71" s="180"/>
      <c r="N71" s="180"/>
      <c r="O71" s="180"/>
      <c r="P71" s="180"/>
      <c r="Q71" s="180"/>
      <c r="R71" s="180"/>
      <c r="S71" s="180"/>
      <c r="T71" s="180"/>
      <c r="U71" s="180"/>
      <c r="V71" s="180"/>
      <c r="W71" s="79"/>
      <c r="X71" s="97"/>
      <c r="Y71" s="97"/>
    </row>
    <row r="72" spans="2:25" ht="14.25" thickBot="1">
      <c r="C72" s="97"/>
      <c r="D72" s="97"/>
      <c r="E72" s="180"/>
      <c r="F72" s="180"/>
      <c r="G72" s="180"/>
      <c r="H72" s="180"/>
      <c r="I72" s="180"/>
      <c r="J72" s="180"/>
      <c r="K72" s="180"/>
      <c r="L72" s="180"/>
      <c r="M72" s="180"/>
      <c r="N72" s="180"/>
      <c r="O72" s="180"/>
      <c r="P72" s="180"/>
      <c r="Q72" s="180"/>
      <c r="R72" s="180"/>
      <c r="S72" s="180"/>
      <c r="T72" s="180"/>
      <c r="U72" s="180"/>
      <c r="V72" s="180"/>
      <c r="W72" s="79"/>
      <c r="X72" s="97"/>
      <c r="Y72" s="97"/>
    </row>
    <row r="73" spans="2:25" ht="14.25" thickBot="1">
      <c r="B73" s="1"/>
      <c r="C73" s="9" t="s">
        <v>477</v>
      </c>
      <c r="D73" s="64" t="s">
        <v>479</v>
      </c>
      <c r="E73" s="334" t="str">
        <f>C74</f>
        <v>横浜隼人</v>
      </c>
      <c r="F73" s="335"/>
      <c r="G73" s="336"/>
      <c r="H73" s="334" t="str">
        <f>C75</f>
        <v>横浜翠嵐</v>
      </c>
      <c r="I73" s="335"/>
      <c r="J73" s="336"/>
      <c r="K73" s="334" t="str">
        <f>C76</f>
        <v>中大横浜</v>
      </c>
      <c r="L73" s="335"/>
      <c r="M73" s="336"/>
      <c r="N73" s="334" t="str">
        <f>C77</f>
        <v>元 石 川</v>
      </c>
      <c r="O73" s="335"/>
      <c r="P73" s="336"/>
      <c r="Q73" s="222" t="s">
        <v>0</v>
      </c>
      <c r="R73" s="222" t="s">
        <v>68</v>
      </c>
      <c r="S73" s="223" t="s">
        <v>69</v>
      </c>
      <c r="T73" s="223" t="s">
        <v>70</v>
      </c>
      <c r="U73" s="223" t="s">
        <v>71</v>
      </c>
      <c r="V73" s="223"/>
      <c r="W73" s="223"/>
      <c r="X73" s="224"/>
      <c r="Y73" s="225" t="s">
        <v>1</v>
      </c>
    </row>
    <row r="74" spans="2:25" ht="14.25" thickTop="1">
      <c r="B74" s="1">
        <v>1</v>
      </c>
      <c r="C74" s="304" t="s">
        <v>414</v>
      </c>
      <c r="D74" s="305"/>
      <c r="E74" s="328"/>
      <c r="F74" s="329"/>
      <c r="G74" s="330"/>
      <c r="H74" s="226">
        <v>10</v>
      </c>
      <c r="I74" s="227" t="s">
        <v>459</v>
      </c>
      <c r="J74" s="228">
        <v>0</v>
      </c>
      <c r="K74" s="226">
        <v>10</v>
      </c>
      <c r="L74" s="227" t="s">
        <v>459</v>
      </c>
      <c r="M74" s="228">
        <v>0</v>
      </c>
      <c r="N74" s="226">
        <v>12</v>
      </c>
      <c r="O74" s="227" t="s">
        <v>459</v>
      </c>
      <c r="P74" s="229">
        <v>3</v>
      </c>
      <c r="Q74" s="230">
        <f>S74*3+U74</f>
        <v>9</v>
      </c>
      <c r="R74" s="230">
        <f>(H74+K74+N74)-(J74+M74+P74)</f>
        <v>29</v>
      </c>
      <c r="S74" s="229">
        <f>COUNTIF(V74:X74,"A")</f>
        <v>3</v>
      </c>
      <c r="T74" s="229">
        <f>COUNTIF(V74:X74,"C")</f>
        <v>0</v>
      </c>
      <c r="U74" s="229">
        <f>COUNTIF(V74:X74,"B")</f>
        <v>0</v>
      </c>
      <c r="V74" s="230" t="str">
        <f>IF(H74="","",IF(H74&gt;J74,"A",IF(H74=J74,"B","C")))</f>
        <v>A</v>
      </c>
      <c r="W74" s="230" t="str">
        <f>IF(K74="","",IF(K74&gt;M74,"A",IF(K74=M74,"B","C")))</f>
        <v>A</v>
      </c>
      <c r="X74" s="231" t="str">
        <f>IF(N74="","",IF(N74&gt;P74,"A",IF(N74=P74,"B","C")))</f>
        <v>A</v>
      </c>
      <c r="Y74" s="232">
        <v>1</v>
      </c>
    </row>
    <row r="75" spans="2:25">
      <c r="B75" s="1">
        <v>2</v>
      </c>
      <c r="C75" s="302" t="s">
        <v>475</v>
      </c>
      <c r="D75" s="303"/>
      <c r="E75" s="233">
        <v>0</v>
      </c>
      <c r="F75" s="51" t="s">
        <v>459</v>
      </c>
      <c r="G75" s="234">
        <v>10</v>
      </c>
      <c r="H75" s="325"/>
      <c r="I75" s="326"/>
      <c r="J75" s="327"/>
      <c r="K75" s="235">
        <v>5</v>
      </c>
      <c r="L75" s="51" t="s">
        <v>459</v>
      </c>
      <c r="M75" s="234">
        <v>6</v>
      </c>
      <c r="N75" s="235">
        <v>1</v>
      </c>
      <c r="O75" s="51" t="s">
        <v>459</v>
      </c>
      <c r="P75" s="218">
        <v>7</v>
      </c>
      <c r="Q75" s="236">
        <f>S75*3+U75</f>
        <v>0</v>
      </c>
      <c r="R75" s="236">
        <f>(E75+K75+N75)-(G75+M75+P75)</f>
        <v>-17</v>
      </c>
      <c r="S75" s="218">
        <f>COUNTIF(V75:X75,"A")</f>
        <v>0</v>
      </c>
      <c r="T75" s="218">
        <f>COUNTIF(V75:X75,"C")</f>
        <v>3</v>
      </c>
      <c r="U75" s="218">
        <f>COUNTIF(V75:X75,"B")</f>
        <v>0</v>
      </c>
      <c r="V75" s="236" t="str">
        <f>IF(E75="","",IF(E75&gt;G75,"A",IF(E75=G75,"B","C")))</f>
        <v>C</v>
      </c>
      <c r="W75" s="236" t="str">
        <f>IF(K75="","",IF(K75&gt;M75,"A",IF(K75=M75,"B","C")))</f>
        <v>C</v>
      </c>
      <c r="X75" s="52" t="str">
        <f>IF(N75="","",IF(N75&gt;P75,"A",IF(N75=P75,"B","C")))</f>
        <v>C</v>
      </c>
      <c r="Y75" s="237">
        <v>4</v>
      </c>
    </row>
    <row r="76" spans="2:25">
      <c r="B76" s="1">
        <v>3</v>
      </c>
      <c r="C76" s="302" t="s">
        <v>307</v>
      </c>
      <c r="D76" s="303"/>
      <c r="E76" s="233">
        <v>0</v>
      </c>
      <c r="F76" s="51" t="s">
        <v>459</v>
      </c>
      <c r="G76" s="234">
        <v>10</v>
      </c>
      <c r="H76" s="235">
        <v>6</v>
      </c>
      <c r="I76" s="51" t="s">
        <v>459</v>
      </c>
      <c r="J76" s="234">
        <v>5</v>
      </c>
      <c r="K76" s="325"/>
      <c r="L76" s="326"/>
      <c r="M76" s="327"/>
      <c r="N76" s="235">
        <v>2</v>
      </c>
      <c r="O76" s="51" t="s">
        <v>459</v>
      </c>
      <c r="P76" s="218">
        <v>10</v>
      </c>
      <c r="Q76" s="236">
        <f>S76*3+U76</f>
        <v>3</v>
      </c>
      <c r="R76" s="236">
        <f>(E76+H76+N76)-(G76+J76+P76)</f>
        <v>-17</v>
      </c>
      <c r="S76" s="218">
        <f>COUNTIF(V76:X76,"A")</f>
        <v>1</v>
      </c>
      <c r="T76" s="218">
        <f>COUNTIF(V76:X76,"C")</f>
        <v>2</v>
      </c>
      <c r="U76" s="218">
        <f>COUNTIF(V76:X76,"B")</f>
        <v>0</v>
      </c>
      <c r="V76" s="236" t="str">
        <f>IF(E76="","",IF(E76&gt;G76,"A",IF(E76=G76,"B","C")))</f>
        <v>C</v>
      </c>
      <c r="W76" s="236" t="str">
        <f>IF(H76="","",IF(H76&gt;J76,"A",IF(H76=J76,"B","C")))</f>
        <v>A</v>
      </c>
      <c r="X76" s="52" t="str">
        <f>IF(N76="","",IF(N76&gt;P76,"A",IF(N76=P76,"B","C")))</f>
        <v>C</v>
      </c>
      <c r="Y76" s="237">
        <v>3</v>
      </c>
    </row>
    <row r="77" spans="2:25" ht="14.25" thickBot="1">
      <c r="B77" s="1">
        <v>4</v>
      </c>
      <c r="C77" s="310" t="s">
        <v>418</v>
      </c>
      <c r="D77" s="311"/>
      <c r="E77" s="238">
        <v>3</v>
      </c>
      <c r="F77" s="239" t="s">
        <v>459</v>
      </c>
      <c r="G77" s="240">
        <v>12</v>
      </c>
      <c r="H77" s="241">
        <v>7</v>
      </c>
      <c r="I77" s="239" t="s">
        <v>459</v>
      </c>
      <c r="J77" s="240">
        <v>1</v>
      </c>
      <c r="K77" s="241">
        <v>10</v>
      </c>
      <c r="L77" s="239" t="s">
        <v>459</v>
      </c>
      <c r="M77" s="240">
        <v>2</v>
      </c>
      <c r="N77" s="331"/>
      <c r="O77" s="332"/>
      <c r="P77" s="333"/>
      <c r="Q77" s="242">
        <f>S77*3+U77</f>
        <v>6</v>
      </c>
      <c r="R77" s="242">
        <f>(E77+H77+K77)-(G77+J77+M77)</f>
        <v>5</v>
      </c>
      <c r="S77" s="217">
        <f>COUNTIF(V77:X77,"A")</f>
        <v>2</v>
      </c>
      <c r="T77" s="217">
        <f>COUNTIF(V77:X77,"C")</f>
        <v>1</v>
      </c>
      <c r="U77" s="217">
        <f>COUNTIF(V77:X77,"B")</f>
        <v>0</v>
      </c>
      <c r="V77" s="242" t="str">
        <f>IF(E77="","",IF(E77&gt;G77,"A",IF(E77=G77,"B","C")))</f>
        <v>C</v>
      </c>
      <c r="W77" s="242" t="str">
        <f>IF(H77="","",IF(H77&gt;J77,"A",IF(H77=J77,"B","C")))</f>
        <v>A</v>
      </c>
      <c r="X77" s="53" t="str">
        <f>IF(K77="","",IF(K77&gt;M77,"A",IF(K77=M77,"B","C")))</f>
        <v>A</v>
      </c>
      <c r="Y77" s="243">
        <v>2</v>
      </c>
    </row>
    <row r="78" spans="2:25">
      <c r="B78" s="1"/>
      <c r="C78" s="31"/>
      <c r="D78" s="31"/>
      <c r="E78" s="180"/>
      <c r="F78" s="180"/>
      <c r="G78" s="180"/>
      <c r="H78" s="180"/>
      <c r="I78" s="180"/>
      <c r="J78" s="180"/>
      <c r="K78" s="180"/>
      <c r="L78" s="180"/>
      <c r="M78" s="180"/>
      <c r="N78" s="180"/>
      <c r="O78" s="180"/>
      <c r="P78" s="180"/>
      <c r="Q78" s="180"/>
      <c r="R78" s="180"/>
      <c r="S78" s="180"/>
      <c r="T78" s="180"/>
      <c r="U78" s="180"/>
      <c r="V78" s="180"/>
      <c r="W78" s="59"/>
      <c r="X78" s="221"/>
      <c r="Y78" s="221"/>
    </row>
    <row r="79" spans="2:25" ht="14.25" thickBot="1">
      <c r="B79" s="1"/>
      <c r="C79" s="97"/>
      <c r="D79" s="97"/>
      <c r="E79" s="180"/>
      <c r="F79" s="180"/>
      <c r="G79" s="180"/>
      <c r="H79" s="180"/>
      <c r="I79" s="180"/>
      <c r="J79" s="180"/>
      <c r="K79" s="180"/>
      <c r="L79" s="180"/>
      <c r="M79" s="180"/>
      <c r="N79" s="180"/>
      <c r="O79" s="180"/>
      <c r="P79" s="180"/>
      <c r="Q79" s="180"/>
      <c r="R79" s="180"/>
      <c r="S79" s="180"/>
      <c r="T79" s="180"/>
      <c r="U79" s="180"/>
      <c r="V79" s="180"/>
      <c r="W79" s="59"/>
      <c r="X79" s="221"/>
      <c r="Y79" s="221"/>
    </row>
    <row r="80" spans="2:25" ht="14.25" thickBot="1">
      <c r="B80" s="1"/>
      <c r="C80" s="9" t="s">
        <v>478</v>
      </c>
      <c r="D80" s="64" t="s">
        <v>593</v>
      </c>
      <c r="E80" s="334" t="str">
        <f>C81</f>
        <v>横浜商業</v>
      </c>
      <c r="F80" s="335"/>
      <c r="G80" s="336"/>
      <c r="H80" s="340" t="str">
        <f>C82</f>
        <v>横浜ｻｲｴﾝｽﾌﾛﾝﾃｨｱ</v>
      </c>
      <c r="I80" s="341"/>
      <c r="J80" s="342"/>
      <c r="K80" s="334" t="str">
        <f>C83</f>
        <v>松　　陽</v>
      </c>
      <c r="L80" s="335"/>
      <c r="M80" s="336"/>
      <c r="N80" s="334" t="str">
        <f>C84</f>
        <v>瀬 谷 西</v>
      </c>
      <c r="O80" s="335"/>
      <c r="P80" s="336"/>
      <c r="Q80" s="222" t="s">
        <v>0</v>
      </c>
      <c r="R80" s="222" t="s">
        <v>68</v>
      </c>
      <c r="S80" s="223" t="s">
        <v>69</v>
      </c>
      <c r="T80" s="223" t="s">
        <v>70</v>
      </c>
      <c r="U80" s="223" t="s">
        <v>71</v>
      </c>
      <c r="V80" s="223"/>
      <c r="W80" s="223"/>
      <c r="X80" s="224"/>
      <c r="Y80" s="225" t="s">
        <v>1</v>
      </c>
    </row>
    <row r="81" spans="2:25" ht="14.25" thickTop="1">
      <c r="B81" s="1">
        <v>1</v>
      </c>
      <c r="C81" s="304" t="s">
        <v>594</v>
      </c>
      <c r="D81" s="305"/>
      <c r="E81" s="328"/>
      <c r="F81" s="329"/>
      <c r="G81" s="330"/>
      <c r="H81" s="226">
        <v>13</v>
      </c>
      <c r="I81" s="227" t="s">
        <v>459</v>
      </c>
      <c r="J81" s="228">
        <v>1</v>
      </c>
      <c r="K81" s="226">
        <v>10</v>
      </c>
      <c r="L81" s="227" t="s">
        <v>459</v>
      </c>
      <c r="M81" s="228">
        <v>0</v>
      </c>
      <c r="N81" s="226">
        <v>12</v>
      </c>
      <c r="O81" s="227" t="s">
        <v>459</v>
      </c>
      <c r="P81" s="229">
        <v>2</v>
      </c>
      <c r="Q81" s="230">
        <f>S81*3+U81</f>
        <v>9</v>
      </c>
      <c r="R81" s="230">
        <f>(H81+K81+N81)-(J81+M81+P81)</f>
        <v>32</v>
      </c>
      <c r="S81" s="229">
        <f>COUNTIF(V81:X81,"A")</f>
        <v>3</v>
      </c>
      <c r="T81" s="229">
        <f>COUNTIF(V81:X81,"C")</f>
        <v>0</v>
      </c>
      <c r="U81" s="229">
        <f>COUNTIF(V81:X81,"B")</f>
        <v>0</v>
      </c>
      <c r="V81" s="230" t="str">
        <f>IF(H81="","",IF(H81&gt;J81,"A",IF(H81=J81,"B","C")))</f>
        <v>A</v>
      </c>
      <c r="W81" s="230" t="str">
        <f>IF(K81="","",IF(K81&gt;M81,"A",IF(K81=M81,"B","C")))</f>
        <v>A</v>
      </c>
      <c r="X81" s="231" t="str">
        <f>IF(N81="","",IF(N81&gt;P81,"A",IF(N81=P81,"B","C")))</f>
        <v>A</v>
      </c>
      <c r="Y81" s="232">
        <v>1</v>
      </c>
    </row>
    <row r="82" spans="2:25">
      <c r="B82" s="1">
        <v>2</v>
      </c>
      <c r="C82" s="302" t="s">
        <v>595</v>
      </c>
      <c r="D82" s="303"/>
      <c r="E82" s="233">
        <v>1</v>
      </c>
      <c r="F82" s="51" t="s">
        <v>459</v>
      </c>
      <c r="G82" s="234">
        <v>13</v>
      </c>
      <c r="H82" s="325"/>
      <c r="I82" s="326"/>
      <c r="J82" s="327"/>
      <c r="K82" s="235">
        <v>1</v>
      </c>
      <c r="L82" s="51" t="s">
        <v>459</v>
      </c>
      <c r="M82" s="234">
        <v>10</v>
      </c>
      <c r="N82" s="235">
        <v>1</v>
      </c>
      <c r="O82" s="51" t="s">
        <v>459</v>
      </c>
      <c r="P82" s="218">
        <v>10</v>
      </c>
      <c r="Q82" s="236">
        <f>S82*3+U82</f>
        <v>0</v>
      </c>
      <c r="R82" s="236">
        <f>(E82+K82+N82)-(G82+M82+P82)</f>
        <v>-30</v>
      </c>
      <c r="S82" s="218">
        <f>COUNTIF(V82:X82,"A")</f>
        <v>0</v>
      </c>
      <c r="T82" s="218">
        <f>COUNTIF(V82:X82,"C")</f>
        <v>3</v>
      </c>
      <c r="U82" s="218">
        <f>COUNTIF(V82:X82,"B")</f>
        <v>0</v>
      </c>
      <c r="V82" s="236" t="str">
        <f>IF(E82="","",IF(E82&gt;G82,"A",IF(E82=G82,"B","C")))</f>
        <v>C</v>
      </c>
      <c r="W82" s="236" t="str">
        <f>IF(K82="","",IF(K82&gt;M82,"A",IF(K82=M82,"B","C")))</f>
        <v>C</v>
      </c>
      <c r="X82" s="52" t="str">
        <f>IF(N82="","",IF(N82&gt;P82,"A",IF(N82=P82,"B","C")))</f>
        <v>C</v>
      </c>
      <c r="Y82" s="237">
        <v>4</v>
      </c>
    </row>
    <row r="83" spans="2:25">
      <c r="B83" s="1">
        <v>3</v>
      </c>
      <c r="C83" s="302" t="s">
        <v>399</v>
      </c>
      <c r="D83" s="303"/>
      <c r="E83" s="233">
        <v>0</v>
      </c>
      <c r="F83" s="51" t="s">
        <v>459</v>
      </c>
      <c r="G83" s="234">
        <v>10</v>
      </c>
      <c r="H83" s="235">
        <v>10</v>
      </c>
      <c r="I83" s="51" t="s">
        <v>459</v>
      </c>
      <c r="J83" s="234">
        <v>1</v>
      </c>
      <c r="K83" s="325"/>
      <c r="L83" s="326"/>
      <c r="M83" s="327"/>
      <c r="N83" s="235">
        <v>0</v>
      </c>
      <c r="O83" s="51" t="s">
        <v>459</v>
      </c>
      <c r="P83" s="218">
        <v>12</v>
      </c>
      <c r="Q83" s="236">
        <f>S83*3+U83</f>
        <v>3</v>
      </c>
      <c r="R83" s="236">
        <f>(E83+H83+N83)-(G83+J83+P83)</f>
        <v>-13</v>
      </c>
      <c r="S83" s="218">
        <f>COUNTIF(V83:X83,"A")</f>
        <v>1</v>
      </c>
      <c r="T83" s="218">
        <f>COUNTIF(V83:X83,"C")</f>
        <v>2</v>
      </c>
      <c r="U83" s="218">
        <f>COUNTIF(V83:X83,"B")</f>
        <v>0</v>
      </c>
      <c r="V83" s="236" t="str">
        <f>IF(E83="","",IF(E83&gt;G83,"A",IF(E83=G83,"B","C")))</f>
        <v>C</v>
      </c>
      <c r="W83" s="236" t="str">
        <f>IF(H83="","",IF(H83&gt;J83,"A",IF(H83=J83,"B","C")))</f>
        <v>A</v>
      </c>
      <c r="X83" s="52" t="str">
        <f>IF(N83="","",IF(N83&gt;P83,"A",IF(N83=P83,"B","C")))</f>
        <v>C</v>
      </c>
      <c r="Y83" s="237">
        <v>3</v>
      </c>
    </row>
    <row r="84" spans="2:25" ht="14.25" thickBot="1">
      <c r="B84" s="1">
        <v>4</v>
      </c>
      <c r="C84" s="310" t="s">
        <v>396</v>
      </c>
      <c r="D84" s="311"/>
      <c r="E84" s="238">
        <v>2</v>
      </c>
      <c r="F84" s="239" t="s">
        <v>459</v>
      </c>
      <c r="G84" s="240">
        <v>12</v>
      </c>
      <c r="H84" s="241">
        <v>10</v>
      </c>
      <c r="I84" s="239" t="s">
        <v>459</v>
      </c>
      <c r="J84" s="240">
        <v>1</v>
      </c>
      <c r="K84" s="241">
        <v>12</v>
      </c>
      <c r="L84" s="239" t="s">
        <v>459</v>
      </c>
      <c r="M84" s="240">
        <v>0</v>
      </c>
      <c r="N84" s="331"/>
      <c r="O84" s="332"/>
      <c r="P84" s="333"/>
      <c r="Q84" s="242">
        <f>S84*3+U84</f>
        <v>6</v>
      </c>
      <c r="R84" s="242">
        <f>(E84+H84+K84)-(G84+J84+M84)</f>
        <v>11</v>
      </c>
      <c r="S84" s="217">
        <f>COUNTIF(V84:X84,"A")</f>
        <v>2</v>
      </c>
      <c r="T84" s="217">
        <f>COUNTIF(V84:X84,"C")</f>
        <v>1</v>
      </c>
      <c r="U84" s="217">
        <f>COUNTIF(V84:X84,"B")</f>
        <v>0</v>
      </c>
      <c r="V84" s="242" t="str">
        <f>IF(E84="","",IF(E84&gt;G84,"A",IF(E84=G84,"B","C")))</f>
        <v>C</v>
      </c>
      <c r="W84" s="242" t="str">
        <f>IF(H84="","",IF(H84&gt;J84,"A",IF(H84=J84,"B","C")))</f>
        <v>A</v>
      </c>
      <c r="X84" s="53" t="str">
        <f>IF(K84="","",IF(K84&gt;M84,"A",IF(K84=M84,"B","C")))</f>
        <v>A</v>
      </c>
      <c r="Y84" s="243">
        <v>2</v>
      </c>
    </row>
    <row r="85" spans="2:25">
      <c r="B85" s="1"/>
      <c r="C85" s="31"/>
      <c r="D85" s="31"/>
      <c r="E85" s="180"/>
      <c r="F85" s="180"/>
      <c r="G85" s="180"/>
      <c r="H85" s="180"/>
      <c r="I85" s="180"/>
      <c r="J85" s="180"/>
      <c r="K85" s="180"/>
      <c r="L85" s="180"/>
      <c r="M85" s="180"/>
      <c r="N85" s="180"/>
      <c r="O85" s="180"/>
      <c r="P85" s="180"/>
      <c r="Q85" s="180"/>
      <c r="R85" s="180"/>
      <c r="S85" s="180"/>
      <c r="T85" s="180"/>
      <c r="U85" s="180"/>
      <c r="V85" s="180"/>
      <c r="W85" s="59"/>
      <c r="X85" s="221"/>
      <c r="Y85" s="221"/>
    </row>
    <row r="86" spans="2:25" ht="14.25" thickBot="1">
      <c r="B86" s="1"/>
      <c r="C86" s="97"/>
      <c r="D86" s="97"/>
      <c r="E86" s="180"/>
      <c r="F86" s="180"/>
      <c r="G86" s="180"/>
      <c r="H86" s="180"/>
      <c r="I86" s="180"/>
      <c r="J86" s="180"/>
      <c r="K86" s="180"/>
      <c r="L86" s="180"/>
      <c r="M86" s="180"/>
      <c r="N86" s="180"/>
      <c r="O86" s="180"/>
      <c r="P86" s="180"/>
      <c r="Q86" s="180"/>
      <c r="R86" s="180"/>
      <c r="S86" s="180"/>
      <c r="T86" s="180"/>
      <c r="U86" s="180"/>
      <c r="V86" s="180"/>
      <c r="W86" s="59"/>
      <c r="X86" s="221"/>
      <c r="Y86" s="221"/>
    </row>
    <row r="87" spans="2:25" ht="13.5" customHeight="1" thickBot="1">
      <c r="B87" s="1"/>
      <c r="C87" s="9" t="s">
        <v>480</v>
      </c>
      <c r="D87" s="64" t="s">
        <v>490</v>
      </c>
      <c r="E87" s="334" t="str">
        <f>C88</f>
        <v>横浜清陵</v>
      </c>
      <c r="F87" s="335"/>
      <c r="G87" s="336"/>
      <c r="H87" s="340" t="str">
        <f>C89</f>
        <v>田奈・釜利谷・永谷</v>
      </c>
      <c r="I87" s="341"/>
      <c r="J87" s="342"/>
      <c r="K87" s="334" t="str">
        <f>C90</f>
        <v>神奈川大附</v>
      </c>
      <c r="L87" s="335"/>
      <c r="M87" s="336"/>
      <c r="N87" s="334" t="str">
        <f>C91</f>
        <v>横浜緑ヶ丘</v>
      </c>
      <c r="O87" s="335"/>
      <c r="P87" s="336"/>
      <c r="Q87" s="222" t="s">
        <v>0</v>
      </c>
      <c r="R87" s="222" t="s">
        <v>68</v>
      </c>
      <c r="S87" s="223" t="s">
        <v>69</v>
      </c>
      <c r="T87" s="223" t="s">
        <v>70</v>
      </c>
      <c r="U87" s="223" t="s">
        <v>71</v>
      </c>
      <c r="V87" s="223"/>
      <c r="W87" s="223"/>
      <c r="X87" s="224"/>
      <c r="Y87" s="225" t="s">
        <v>1</v>
      </c>
    </row>
    <row r="88" spans="2:25" ht="14.25" thickTop="1">
      <c r="B88" s="1">
        <v>1</v>
      </c>
      <c r="C88" s="304" t="s">
        <v>491</v>
      </c>
      <c r="D88" s="305"/>
      <c r="E88" s="328"/>
      <c r="F88" s="329"/>
      <c r="G88" s="330"/>
      <c r="H88" s="226">
        <v>21</v>
      </c>
      <c r="I88" s="227" t="s">
        <v>2</v>
      </c>
      <c r="J88" s="228">
        <v>0</v>
      </c>
      <c r="K88" s="226">
        <v>9</v>
      </c>
      <c r="L88" s="227" t="s">
        <v>2</v>
      </c>
      <c r="M88" s="228">
        <v>2</v>
      </c>
      <c r="N88" s="226">
        <v>7</v>
      </c>
      <c r="O88" s="227" t="s">
        <v>2</v>
      </c>
      <c r="P88" s="229">
        <v>4</v>
      </c>
      <c r="Q88" s="230">
        <f>S88*3+U88</f>
        <v>9</v>
      </c>
      <c r="R88" s="230">
        <f>(H88+K88+N88)-(J88+M88+P88)</f>
        <v>31</v>
      </c>
      <c r="S88" s="229">
        <f>COUNTIF(V88:X88,"A")</f>
        <v>3</v>
      </c>
      <c r="T88" s="229">
        <f>COUNTIF(V88:X88,"C")</f>
        <v>0</v>
      </c>
      <c r="U88" s="229">
        <f>COUNTIF(V88:X88,"B")</f>
        <v>0</v>
      </c>
      <c r="V88" s="230" t="str">
        <f>IF(H88="","",IF(H88&gt;J88,"A",IF(H88=J88,"B","C")))</f>
        <v>A</v>
      </c>
      <c r="W88" s="230" t="str">
        <f>IF(K88="","",IF(K88&gt;M88,"A",IF(K88=M88,"B","C")))</f>
        <v>A</v>
      </c>
      <c r="X88" s="231" t="str">
        <f>IF(N88="","",IF(N88&gt;P88,"A",IF(N88=P88,"B","C")))</f>
        <v>A</v>
      </c>
      <c r="Y88" s="232">
        <v>1</v>
      </c>
    </row>
    <row r="89" spans="2:25">
      <c r="B89" s="1">
        <v>2</v>
      </c>
      <c r="C89" s="337" t="s">
        <v>465</v>
      </c>
      <c r="D89" s="338"/>
      <c r="E89" s="233">
        <v>0</v>
      </c>
      <c r="F89" s="51" t="s">
        <v>2</v>
      </c>
      <c r="G89" s="234">
        <v>21</v>
      </c>
      <c r="H89" s="325"/>
      <c r="I89" s="326"/>
      <c r="J89" s="327"/>
      <c r="K89" s="235">
        <v>3</v>
      </c>
      <c r="L89" s="51" t="s">
        <v>2</v>
      </c>
      <c r="M89" s="234">
        <v>4</v>
      </c>
      <c r="N89" s="235">
        <v>2</v>
      </c>
      <c r="O89" s="51" t="s">
        <v>2</v>
      </c>
      <c r="P89" s="218">
        <v>9</v>
      </c>
      <c r="Q89" s="236">
        <f>S89*3+U89</f>
        <v>0</v>
      </c>
      <c r="R89" s="236">
        <f>(E89+K89+N89)-(G89+M89+P89)</f>
        <v>-29</v>
      </c>
      <c r="S89" s="218">
        <f>COUNTIF(V89:X89,"A")</f>
        <v>0</v>
      </c>
      <c r="T89" s="218">
        <f>COUNTIF(V89:X89,"C")</f>
        <v>3</v>
      </c>
      <c r="U89" s="218">
        <f>COUNTIF(V89:X89,"B")</f>
        <v>0</v>
      </c>
      <c r="V89" s="236" t="str">
        <f>IF(E89="","",IF(E89&gt;G89,"A",IF(E89=G89,"B","C")))</f>
        <v>C</v>
      </c>
      <c r="W89" s="236" t="str">
        <f>IF(K89="","",IF(K89&gt;M89,"A",IF(K89=M89,"B","C")))</f>
        <v>C</v>
      </c>
      <c r="X89" s="52" t="str">
        <f>IF(N89="","",IF(N89&gt;P89,"A",IF(N89=P89,"B","C")))</f>
        <v>C</v>
      </c>
      <c r="Y89" s="237">
        <v>4</v>
      </c>
    </row>
    <row r="90" spans="2:25">
      <c r="B90" s="1">
        <v>3</v>
      </c>
      <c r="C90" s="304" t="s">
        <v>482</v>
      </c>
      <c r="D90" s="305"/>
      <c r="E90" s="233">
        <v>2</v>
      </c>
      <c r="F90" s="51" t="s">
        <v>2</v>
      </c>
      <c r="G90" s="234">
        <v>9</v>
      </c>
      <c r="H90" s="235">
        <v>4</v>
      </c>
      <c r="I90" s="51" t="s">
        <v>2</v>
      </c>
      <c r="J90" s="234">
        <v>3</v>
      </c>
      <c r="K90" s="325"/>
      <c r="L90" s="326"/>
      <c r="M90" s="327"/>
      <c r="N90" s="235">
        <v>11</v>
      </c>
      <c r="O90" s="51" t="s">
        <v>2</v>
      </c>
      <c r="P90" s="218">
        <v>0</v>
      </c>
      <c r="Q90" s="236">
        <f>S90*3+U90</f>
        <v>6</v>
      </c>
      <c r="R90" s="236">
        <f>(E90+H90+N90)-(G90+J90+P90)</f>
        <v>5</v>
      </c>
      <c r="S90" s="218">
        <f>COUNTIF(V90:X90,"A")</f>
        <v>2</v>
      </c>
      <c r="T90" s="218">
        <f>COUNTIF(V90:X90,"C")</f>
        <v>1</v>
      </c>
      <c r="U90" s="218">
        <f>COUNTIF(V90:X90,"B")</f>
        <v>0</v>
      </c>
      <c r="V90" s="236" t="str">
        <f>IF(E90="","",IF(E90&gt;G90,"A",IF(E90=G90,"B","C")))</f>
        <v>C</v>
      </c>
      <c r="W90" s="236" t="str">
        <f>IF(H90="","",IF(H90&gt;J90,"A",IF(H90=J90,"B","C")))</f>
        <v>A</v>
      </c>
      <c r="X90" s="52" t="str">
        <f>IF(N90="","",IF(N90&gt;P90,"A",IF(N90=P90,"B","C")))</f>
        <v>A</v>
      </c>
      <c r="Y90" s="237">
        <v>2</v>
      </c>
    </row>
    <row r="91" spans="2:25" ht="14.25" thickBot="1">
      <c r="B91" s="1">
        <v>4</v>
      </c>
      <c r="C91" s="306" t="s">
        <v>596</v>
      </c>
      <c r="D91" s="307"/>
      <c r="E91" s="238">
        <v>4</v>
      </c>
      <c r="F91" s="239" t="s">
        <v>2</v>
      </c>
      <c r="G91" s="240">
        <v>7</v>
      </c>
      <c r="H91" s="241">
        <v>9</v>
      </c>
      <c r="I91" s="239" t="s">
        <v>2</v>
      </c>
      <c r="J91" s="240">
        <v>2</v>
      </c>
      <c r="K91" s="241">
        <v>0</v>
      </c>
      <c r="L91" s="239" t="s">
        <v>2</v>
      </c>
      <c r="M91" s="240">
        <v>11</v>
      </c>
      <c r="N91" s="331"/>
      <c r="O91" s="332"/>
      <c r="P91" s="333"/>
      <c r="Q91" s="242">
        <f>S91*3+U91</f>
        <v>3</v>
      </c>
      <c r="R91" s="242">
        <f>(E91+H91+K91)-(G91+J91+M91)</f>
        <v>-7</v>
      </c>
      <c r="S91" s="217">
        <f>COUNTIF(V91:X91,"A")</f>
        <v>1</v>
      </c>
      <c r="T91" s="217">
        <f>COUNTIF(V91:X91,"C")</f>
        <v>2</v>
      </c>
      <c r="U91" s="217">
        <f>COUNTIF(V91:X91,"B")</f>
        <v>0</v>
      </c>
      <c r="V91" s="242" t="str">
        <f>IF(E91="","",IF(E91&gt;G91,"A",IF(E91=G91,"B","C")))</f>
        <v>C</v>
      </c>
      <c r="W91" s="242" t="str">
        <f>IF(H91="","",IF(H91&gt;J91,"A",IF(H91=J91,"B","C")))</f>
        <v>A</v>
      </c>
      <c r="X91" s="53" t="str">
        <f>IF(K91="","",IF(K91&gt;M91,"A",IF(K91=M91,"B","C")))</f>
        <v>C</v>
      </c>
      <c r="Y91" s="243">
        <v>3</v>
      </c>
    </row>
    <row r="92" spans="2:25">
      <c r="B92" s="1"/>
      <c r="C92" s="31"/>
      <c r="D92" s="172"/>
      <c r="E92" s="180"/>
      <c r="F92" s="180"/>
      <c r="G92" s="180"/>
      <c r="H92" s="180"/>
      <c r="I92" s="180"/>
      <c r="J92" s="180"/>
      <c r="K92" s="180"/>
      <c r="L92" s="180"/>
      <c r="M92" s="180"/>
      <c r="N92" s="180"/>
      <c r="O92" s="180"/>
      <c r="P92" s="180"/>
      <c r="Q92" s="180"/>
      <c r="R92" s="180"/>
      <c r="S92" s="180"/>
      <c r="T92" s="180"/>
      <c r="U92" s="180"/>
      <c r="V92" s="180"/>
      <c r="W92" s="59"/>
      <c r="X92" s="221"/>
      <c r="Y92" s="221"/>
    </row>
    <row r="93" spans="2:25" ht="14.25" thickBot="1">
      <c r="B93" s="1"/>
      <c r="C93" s="97"/>
      <c r="D93" s="97"/>
      <c r="E93" s="180"/>
      <c r="F93" s="180"/>
      <c r="G93" s="180"/>
      <c r="H93" s="180"/>
      <c r="I93" s="180"/>
      <c r="J93" s="180"/>
      <c r="K93" s="180"/>
      <c r="L93" s="180"/>
      <c r="M93" s="180"/>
      <c r="N93" s="180"/>
      <c r="O93" s="180"/>
      <c r="P93" s="180"/>
      <c r="Q93" s="180"/>
      <c r="R93" s="180"/>
      <c r="S93" s="180"/>
      <c r="T93" s="180"/>
      <c r="U93" s="180"/>
      <c r="V93" s="180"/>
      <c r="W93" s="59"/>
      <c r="X93" s="221"/>
      <c r="Y93" s="221"/>
    </row>
    <row r="94" spans="2:25" ht="14.25" thickBot="1">
      <c r="B94" s="1"/>
      <c r="C94" s="9" t="s">
        <v>483</v>
      </c>
      <c r="D94" s="64" t="s">
        <v>597</v>
      </c>
      <c r="E94" s="334" t="str">
        <f>C95</f>
        <v>戸　　塚</v>
      </c>
      <c r="F94" s="335"/>
      <c r="G94" s="336"/>
      <c r="H94" s="334" t="str">
        <f>C96</f>
        <v>横浜南陵</v>
      </c>
      <c r="I94" s="335"/>
      <c r="J94" s="336"/>
      <c r="K94" s="334" t="str">
        <f>C97</f>
        <v>鶴　　見</v>
      </c>
      <c r="L94" s="335"/>
      <c r="M94" s="336"/>
      <c r="N94" s="334" t="str">
        <f>C98</f>
        <v>関東六浦</v>
      </c>
      <c r="O94" s="335"/>
      <c r="P94" s="336"/>
      <c r="Q94" s="222" t="s">
        <v>0</v>
      </c>
      <c r="R94" s="222" t="s">
        <v>68</v>
      </c>
      <c r="S94" s="223" t="s">
        <v>69</v>
      </c>
      <c r="T94" s="223" t="s">
        <v>70</v>
      </c>
      <c r="U94" s="223" t="s">
        <v>71</v>
      </c>
      <c r="V94" s="223"/>
      <c r="W94" s="223"/>
      <c r="X94" s="224"/>
      <c r="Y94" s="225" t="s">
        <v>1</v>
      </c>
    </row>
    <row r="95" spans="2:25" ht="14.25" thickTop="1">
      <c r="B95" s="1">
        <v>1</v>
      </c>
      <c r="C95" s="304" t="s">
        <v>408</v>
      </c>
      <c r="D95" s="305"/>
      <c r="E95" s="328"/>
      <c r="F95" s="329"/>
      <c r="G95" s="330"/>
      <c r="H95" s="226">
        <v>11</v>
      </c>
      <c r="I95" s="227" t="s">
        <v>459</v>
      </c>
      <c r="J95" s="228">
        <v>9</v>
      </c>
      <c r="K95" s="226">
        <v>12</v>
      </c>
      <c r="L95" s="227" t="s">
        <v>459</v>
      </c>
      <c r="M95" s="228">
        <v>0</v>
      </c>
      <c r="N95" s="226">
        <v>34</v>
      </c>
      <c r="O95" s="227" t="s">
        <v>459</v>
      </c>
      <c r="P95" s="229">
        <v>2</v>
      </c>
      <c r="Q95" s="230">
        <f>S95*3+U95</f>
        <v>9</v>
      </c>
      <c r="R95" s="230">
        <f>(H95+K95+N95)-(J95+M95+P95)</f>
        <v>46</v>
      </c>
      <c r="S95" s="229">
        <f>COUNTIF(V95:X95,"A")</f>
        <v>3</v>
      </c>
      <c r="T95" s="229">
        <f>COUNTIF(V95:X95,"C")</f>
        <v>0</v>
      </c>
      <c r="U95" s="229">
        <f>COUNTIF(V95:X95,"B")</f>
        <v>0</v>
      </c>
      <c r="V95" s="230" t="str">
        <f>IF(H95="","",IF(H95&gt;J95,"A",IF(H95=J95,"B","C")))</f>
        <v>A</v>
      </c>
      <c r="W95" s="230" t="str">
        <f>IF(K95="","",IF(K95&gt;M95,"A",IF(K95=M95,"B","C")))</f>
        <v>A</v>
      </c>
      <c r="X95" s="231" t="str">
        <f>IF(N95="","",IF(N95&gt;P95,"A",IF(N95=P95,"B","C")))</f>
        <v>A</v>
      </c>
      <c r="Y95" s="232">
        <v>1</v>
      </c>
    </row>
    <row r="96" spans="2:25">
      <c r="B96" s="1">
        <v>2</v>
      </c>
      <c r="C96" s="304" t="s">
        <v>485</v>
      </c>
      <c r="D96" s="305"/>
      <c r="E96" s="233">
        <v>9</v>
      </c>
      <c r="F96" s="51" t="s">
        <v>459</v>
      </c>
      <c r="G96" s="234">
        <v>11</v>
      </c>
      <c r="H96" s="325"/>
      <c r="I96" s="326"/>
      <c r="J96" s="327"/>
      <c r="K96" s="235">
        <v>13</v>
      </c>
      <c r="L96" s="295" t="s">
        <v>2</v>
      </c>
      <c r="M96" s="234">
        <v>0</v>
      </c>
      <c r="N96" s="235">
        <v>12</v>
      </c>
      <c r="O96" s="51" t="s">
        <v>459</v>
      </c>
      <c r="P96" s="218">
        <v>2</v>
      </c>
      <c r="Q96" s="236">
        <f>S96*3+U96</f>
        <v>6</v>
      </c>
      <c r="R96" s="236">
        <f>(E96+K96+N96)-(G96+M96+P96)</f>
        <v>21</v>
      </c>
      <c r="S96" s="218">
        <f>COUNTIF(V96:X96,"A")</f>
        <v>2</v>
      </c>
      <c r="T96" s="218">
        <f>COUNTIF(V96:X96,"C")</f>
        <v>1</v>
      </c>
      <c r="U96" s="218">
        <f>COUNTIF(V96:X96,"B")</f>
        <v>0</v>
      </c>
      <c r="V96" s="236" t="str">
        <f>IF(E96="","",IF(E96&gt;G96,"A",IF(E96=G96,"B","C")))</f>
        <v>C</v>
      </c>
      <c r="W96" s="236" t="str">
        <f>IF(K96="","",IF(K96&gt;M96,"A",IF(K96=M96,"B","C")))</f>
        <v>A</v>
      </c>
      <c r="X96" s="52" t="str">
        <f>IF(N96="","",IF(N96&gt;P96,"A",IF(N96=P96,"B","C")))</f>
        <v>A</v>
      </c>
      <c r="Y96" s="237">
        <v>2</v>
      </c>
    </row>
    <row r="97" spans="2:25">
      <c r="B97" s="1">
        <v>3</v>
      </c>
      <c r="C97" s="302" t="s">
        <v>405</v>
      </c>
      <c r="D97" s="303"/>
      <c r="E97" s="233">
        <v>0</v>
      </c>
      <c r="F97" s="51" t="s">
        <v>2</v>
      </c>
      <c r="G97" s="234">
        <v>12</v>
      </c>
      <c r="H97" s="235">
        <v>0</v>
      </c>
      <c r="I97" s="51" t="s">
        <v>2</v>
      </c>
      <c r="J97" s="234">
        <v>13</v>
      </c>
      <c r="K97" s="325"/>
      <c r="L97" s="326"/>
      <c r="M97" s="327"/>
      <c r="N97" s="235">
        <v>22</v>
      </c>
      <c r="O97" s="51" t="s">
        <v>2</v>
      </c>
      <c r="P97" s="218">
        <v>10</v>
      </c>
      <c r="Q97" s="236">
        <f>S97*3+U97</f>
        <v>3</v>
      </c>
      <c r="R97" s="236">
        <f>(E97+H97+N97)-(G97+J97+P97)</f>
        <v>-13</v>
      </c>
      <c r="S97" s="218">
        <f>COUNTIF(V97:X97,"A")</f>
        <v>1</v>
      </c>
      <c r="T97" s="218">
        <f>COUNTIF(V97:X97,"C")</f>
        <v>2</v>
      </c>
      <c r="U97" s="218">
        <f>COUNTIF(V97:X97,"B")</f>
        <v>0</v>
      </c>
      <c r="V97" s="236" t="str">
        <f>IF(E97="","",IF(E97&gt;G97,"A",IF(E97=G97,"B","C")))</f>
        <v>C</v>
      </c>
      <c r="W97" s="236" t="str">
        <f>IF(H97="","",IF(H97&gt;J97,"A",IF(H97=J97,"B","C")))</f>
        <v>C</v>
      </c>
      <c r="X97" s="52" t="str">
        <f>IF(N97="","",IF(N97&gt;P97,"A",IF(N97=P97,"B","C")))</f>
        <v>A</v>
      </c>
      <c r="Y97" s="237">
        <v>3</v>
      </c>
    </row>
    <row r="98" spans="2:25" ht="14.25" thickBot="1">
      <c r="B98" s="1">
        <v>4</v>
      </c>
      <c r="C98" s="306" t="s">
        <v>398</v>
      </c>
      <c r="D98" s="307"/>
      <c r="E98" s="238">
        <v>2</v>
      </c>
      <c r="F98" s="239" t="s">
        <v>2</v>
      </c>
      <c r="G98" s="240">
        <v>34</v>
      </c>
      <c r="H98" s="241">
        <v>2</v>
      </c>
      <c r="I98" s="239" t="s">
        <v>2</v>
      </c>
      <c r="J98" s="240">
        <v>12</v>
      </c>
      <c r="K98" s="241">
        <v>10</v>
      </c>
      <c r="L98" s="239" t="s">
        <v>2</v>
      </c>
      <c r="M98" s="240">
        <v>22</v>
      </c>
      <c r="N98" s="331"/>
      <c r="O98" s="332"/>
      <c r="P98" s="333"/>
      <c r="Q98" s="242">
        <f>S98*3+U98</f>
        <v>0</v>
      </c>
      <c r="R98" s="242">
        <f>(E98+H98+K98)-(G98+J98+M98)</f>
        <v>-54</v>
      </c>
      <c r="S98" s="217">
        <f>COUNTIF(V98:X98,"A")</f>
        <v>0</v>
      </c>
      <c r="T98" s="217">
        <f>COUNTIF(V98:X98,"C")</f>
        <v>3</v>
      </c>
      <c r="U98" s="217">
        <f>COUNTIF(V98:X98,"B")</f>
        <v>0</v>
      </c>
      <c r="V98" s="242" t="str">
        <f>IF(E98="","",IF(E98&gt;G98,"A",IF(E98=G98,"B","C")))</f>
        <v>C</v>
      </c>
      <c r="W98" s="242" t="str">
        <f>IF(H98="","",IF(H98&gt;J98,"A",IF(H98=J98,"B","C")))</f>
        <v>C</v>
      </c>
      <c r="X98" s="53" t="str">
        <f>IF(K98="","",IF(K98&gt;M98,"A",IF(K98=M98,"B","C")))</f>
        <v>C</v>
      </c>
      <c r="Y98" s="243">
        <v>4</v>
      </c>
    </row>
    <row r="99" spans="2:25">
      <c r="B99" s="1"/>
      <c r="C99" s="31"/>
      <c r="D99" s="31"/>
      <c r="E99" s="180"/>
      <c r="F99" s="180"/>
      <c r="G99" s="180"/>
      <c r="H99" s="180"/>
      <c r="I99" s="180"/>
      <c r="J99" s="180"/>
      <c r="K99" s="180"/>
      <c r="L99" s="180"/>
      <c r="M99" s="180"/>
      <c r="N99" s="180"/>
      <c r="O99" s="180"/>
      <c r="P99" s="180"/>
      <c r="Q99" s="180"/>
      <c r="R99" s="180"/>
      <c r="S99" s="180"/>
      <c r="T99" s="180"/>
      <c r="U99" s="180"/>
      <c r="V99" s="180"/>
      <c r="W99" s="59"/>
      <c r="X99" s="221"/>
      <c r="Y99" s="221"/>
    </row>
    <row r="100" spans="2:25" ht="14.25" thickBot="1">
      <c r="B100" s="1"/>
      <c r="C100" s="97"/>
      <c r="D100" s="97"/>
      <c r="E100" s="180"/>
      <c r="F100" s="180"/>
      <c r="G100" s="180"/>
      <c r="H100" s="180"/>
      <c r="I100" s="180"/>
      <c r="J100" s="180"/>
      <c r="K100" s="180"/>
      <c r="L100" s="180"/>
      <c r="M100" s="180"/>
      <c r="N100" s="180"/>
      <c r="O100" s="180"/>
      <c r="P100" s="180"/>
      <c r="Q100" s="180"/>
      <c r="R100" s="180"/>
      <c r="S100" s="180"/>
      <c r="T100" s="180"/>
      <c r="U100" s="180"/>
      <c r="V100" s="180"/>
      <c r="W100" s="59"/>
      <c r="X100" s="221"/>
      <c r="Y100" s="221"/>
    </row>
    <row r="101" spans="2:25" ht="14.25" thickBot="1">
      <c r="B101" s="1"/>
      <c r="C101" s="9" t="s">
        <v>486</v>
      </c>
      <c r="D101" s="64" t="s">
        <v>487</v>
      </c>
      <c r="E101" s="334" t="str">
        <f>C102</f>
        <v>日　　大</v>
      </c>
      <c r="F101" s="335"/>
      <c r="G101" s="336"/>
      <c r="H101" s="334" t="str">
        <f>C103</f>
        <v>氷 取 沢</v>
      </c>
      <c r="I101" s="335"/>
      <c r="J101" s="336"/>
      <c r="K101" s="334" t="str">
        <f>C104</f>
        <v>横浜翠陵</v>
      </c>
      <c r="L101" s="335"/>
      <c r="M101" s="336"/>
      <c r="N101" s="334" t="str">
        <f>C105</f>
        <v>浅　　野</v>
      </c>
      <c r="O101" s="335"/>
      <c r="P101" s="336"/>
      <c r="Q101" s="222" t="s">
        <v>0</v>
      </c>
      <c r="R101" s="222" t="s">
        <v>68</v>
      </c>
      <c r="S101" s="223" t="s">
        <v>69</v>
      </c>
      <c r="T101" s="223" t="s">
        <v>70</v>
      </c>
      <c r="U101" s="223" t="s">
        <v>71</v>
      </c>
      <c r="V101" s="223"/>
      <c r="W101" s="223"/>
      <c r="X101" s="224"/>
      <c r="Y101" s="225" t="s">
        <v>1</v>
      </c>
    </row>
    <row r="102" spans="2:25" ht="14.25" thickTop="1">
      <c r="B102" s="1">
        <v>1</v>
      </c>
      <c r="C102" s="304" t="s">
        <v>417</v>
      </c>
      <c r="D102" s="305"/>
      <c r="E102" s="328"/>
      <c r="F102" s="329"/>
      <c r="G102" s="330"/>
      <c r="H102" s="226">
        <v>6</v>
      </c>
      <c r="I102" s="227" t="s">
        <v>459</v>
      </c>
      <c r="J102" s="228">
        <v>4</v>
      </c>
      <c r="K102" s="226">
        <v>16</v>
      </c>
      <c r="L102" s="227" t="s">
        <v>459</v>
      </c>
      <c r="M102" s="228">
        <v>0</v>
      </c>
      <c r="N102" s="226">
        <v>8</v>
      </c>
      <c r="O102" s="227" t="s">
        <v>459</v>
      </c>
      <c r="P102" s="229">
        <v>4</v>
      </c>
      <c r="Q102" s="230">
        <f>S102*3+U102</f>
        <v>9</v>
      </c>
      <c r="R102" s="230">
        <f>(H102+K102+N102)-(J102+M102+P102)</f>
        <v>22</v>
      </c>
      <c r="S102" s="229">
        <f>COUNTIF(V102:X102,"A")</f>
        <v>3</v>
      </c>
      <c r="T102" s="229">
        <f>COUNTIF(V102:X102,"C")</f>
        <v>0</v>
      </c>
      <c r="U102" s="229">
        <f>COUNTIF(V102:X102,"B")</f>
        <v>0</v>
      </c>
      <c r="V102" s="230" t="str">
        <f>IF(H102="","",IF(H102&gt;J102,"A",IF(H102=J102,"B","C")))</f>
        <v>A</v>
      </c>
      <c r="W102" s="230" t="str">
        <f>IF(K102="","",IF(K102&gt;M102,"A",IF(K102=M102,"B","C")))</f>
        <v>A</v>
      </c>
      <c r="X102" s="231" t="str">
        <f>IF(N102="","",IF(N102&gt;P102,"A",IF(N102=P102,"B","C")))</f>
        <v>A</v>
      </c>
      <c r="Y102" s="232">
        <v>1</v>
      </c>
    </row>
    <row r="103" spans="2:25">
      <c r="B103" s="1">
        <v>2</v>
      </c>
      <c r="C103" s="302" t="s">
        <v>468</v>
      </c>
      <c r="D103" s="303"/>
      <c r="E103" s="233">
        <v>4</v>
      </c>
      <c r="F103" s="51" t="s">
        <v>459</v>
      </c>
      <c r="G103" s="234">
        <v>6</v>
      </c>
      <c r="H103" s="325"/>
      <c r="I103" s="326"/>
      <c r="J103" s="327"/>
      <c r="K103" s="235">
        <v>11</v>
      </c>
      <c r="L103" s="51" t="s">
        <v>459</v>
      </c>
      <c r="M103" s="234">
        <v>6</v>
      </c>
      <c r="N103" s="235">
        <v>5</v>
      </c>
      <c r="O103" s="51" t="s">
        <v>459</v>
      </c>
      <c r="P103" s="218">
        <v>12</v>
      </c>
      <c r="Q103" s="236">
        <f>S103*3+U103</f>
        <v>3</v>
      </c>
      <c r="R103" s="236">
        <f>(E103+K103+N103)-(G103+M103+P103)</f>
        <v>-4</v>
      </c>
      <c r="S103" s="218">
        <f>COUNTIF(V103:X103,"A")</f>
        <v>1</v>
      </c>
      <c r="T103" s="218">
        <f>COUNTIF(V103:X103,"C")</f>
        <v>2</v>
      </c>
      <c r="U103" s="218">
        <f>COUNTIF(V103:X103,"B")</f>
        <v>0</v>
      </c>
      <c r="V103" s="236" t="str">
        <f>IF(E103="","",IF(E103&gt;G103,"A",IF(E103=G103,"B","C")))</f>
        <v>C</v>
      </c>
      <c r="W103" s="236" t="str">
        <f>IF(K103="","",IF(K103&gt;M103,"A",IF(K103=M103,"B","C")))</f>
        <v>A</v>
      </c>
      <c r="X103" s="52" t="str">
        <f>IF(N103="","",IF(N103&gt;P103,"A",IF(N103=P103,"B","C")))</f>
        <v>C</v>
      </c>
      <c r="Y103" s="237">
        <v>3</v>
      </c>
    </row>
    <row r="104" spans="2:25">
      <c r="B104" s="1">
        <v>3</v>
      </c>
      <c r="C104" s="302" t="s">
        <v>469</v>
      </c>
      <c r="D104" s="303"/>
      <c r="E104" s="233">
        <v>0</v>
      </c>
      <c r="F104" s="51" t="s">
        <v>488</v>
      </c>
      <c r="G104" s="234">
        <v>16</v>
      </c>
      <c r="H104" s="235">
        <v>6</v>
      </c>
      <c r="I104" s="51" t="s">
        <v>488</v>
      </c>
      <c r="J104" s="234">
        <v>11</v>
      </c>
      <c r="K104" s="325"/>
      <c r="L104" s="326"/>
      <c r="M104" s="327"/>
      <c r="N104" s="235">
        <v>1</v>
      </c>
      <c r="O104" s="51" t="s">
        <v>488</v>
      </c>
      <c r="P104" s="218">
        <v>5</v>
      </c>
      <c r="Q104" s="236">
        <f>S104*3+U104</f>
        <v>0</v>
      </c>
      <c r="R104" s="236">
        <f>(E104+H104+N104)-(G104+J104+P104)</f>
        <v>-25</v>
      </c>
      <c r="S104" s="218">
        <f>COUNTIF(V104:X104,"A")</f>
        <v>0</v>
      </c>
      <c r="T104" s="218">
        <f>COUNTIF(V104:X104,"C")</f>
        <v>3</v>
      </c>
      <c r="U104" s="218">
        <f>COUNTIF(V104:X104,"B")</f>
        <v>0</v>
      </c>
      <c r="V104" s="236" t="str">
        <f>IF(E104="","",IF(E104&gt;G104,"A",IF(E104=G104,"B","C")))</f>
        <v>C</v>
      </c>
      <c r="W104" s="236" t="str">
        <f>IF(H104="","",IF(H104&gt;J104,"A",IF(H104=J104,"B","C")))</f>
        <v>C</v>
      </c>
      <c r="X104" s="52" t="str">
        <f>IF(N104="","",IF(N104&gt;P104,"A",IF(N104=P104,"B","C")))</f>
        <v>C</v>
      </c>
      <c r="Y104" s="237">
        <v>4</v>
      </c>
    </row>
    <row r="105" spans="2:25" ht="14.25" thickBot="1">
      <c r="B105" s="1">
        <v>4</v>
      </c>
      <c r="C105" s="310" t="s">
        <v>413</v>
      </c>
      <c r="D105" s="311"/>
      <c r="E105" s="238">
        <v>4</v>
      </c>
      <c r="F105" s="239" t="s">
        <v>488</v>
      </c>
      <c r="G105" s="240">
        <v>8</v>
      </c>
      <c r="H105" s="241">
        <v>12</v>
      </c>
      <c r="I105" s="239" t="s">
        <v>488</v>
      </c>
      <c r="J105" s="240">
        <v>5</v>
      </c>
      <c r="K105" s="241">
        <v>5</v>
      </c>
      <c r="L105" s="239" t="s">
        <v>488</v>
      </c>
      <c r="M105" s="240">
        <v>1</v>
      </c>
      <c r="N105" s="331"/>
      <c r="O105" s="332"/>
      <c r="P105" s="333"/>
      <c r="Q105" s="242">
        <f>S105*3+U105</f>
        <v>6</v>
      </c>
      <c r="R105" s="242">
        <f>(E105+H105+K105)-(G105+J105+M105)</f>
        <v>7</v>
      </c>
      <c r="S105" s="217">
        <f>COUNTIF(V105:X105,"A")</f>
        <v>2</v>
      </c>
      <c r="T105" s="217">
        <f>COUNTIF(V105:X105,"C")</f>
        <v>1</v>
      </c>
      <c r="U105" s="217">
        <f>COUNTIF(V105:X105,"B")</f>
        <v>0</v>
      </c>
      <c r="V105" s="242" t="str">
        <f>IF(E105="","",IF(E105&gt;G105,"A",IF(E105=G105,"B","C")))</f>
        <v>C</v>
      </c>
      <c r="W105" s="242" t="str">
        <f>IF(H105="","",IF(H105&gt;J105,"A",IF(H105=J105,"B","C")))</f>
        <v>A</v>
      </c>
      <c r="X105" s="53" t="str">
        <f>IF(K105="","",IF(K105&gt;M105,"A",IF(K105=M105,"B","C")))</f>
        <v>A</v>
      </c>
      <c r="Y105" s="243">
        <v>2</v>
      </c>
    </row>
    <row r="106" spans="2:25">
      <c r="C106" s="31"/>
      <c r="D106" s="31"/>
      <c r="E106" s="180"/>
      <c r="F106" s="180"/>
      <c r="G106" s="180"/>
      <c r="H106" s="180"/>
      <c r="I106" s="180"/>
      <c r="J106" s="180"/>
      <c r="K106" s="180"/>
      <c r="L106" s="180"/>
      <c r="M106" s="180"/>
      <c r="N106" s="180"/>
      <c r="O106" s="180"/>
      <c r="P106" s="180"/>
      <c r="Q106" s="180"/>
      <c r="R106" s="180"/>
      <c r="S106" s="180"/>
      <c r="T106" s="180"/>
      <c r="U106" s="180"/>
      <c r="V106" s="180"/>
      <c r="W106" s="79"/>
      <c r="X106" s="97"/>
      <c r="Y106" s="97"/>
    </row>
    <row r="107" spans="2:25" ht="14.25" thickBot="1">
      <c r="C107" s="97"/>
      <c r="D107" s="97"/>
      <c r="E107" s="180"/>
      <c r="F107" s="180"/>
      <c r="G107" s="180"/>
      <c r="H107" s="180"/>
      <c r="I107" s="180"/>
      <c r="J107" s="180"/>
      <c r="K107" s="180"/>
      <c r="L107" s="180"/>
      <c r="M107" s="180"/>
      <c r="N107" s="180"/>
      <c r="O107" s="180"/>
      <c r="P107" s="180"/>
      <c r="Q107" s="180"/>
      <c r="R107" s="180"/>
      <c r="S107" s="180"/>
      <c r="T107" s="180"/>
      <c r="U107" s="180"/>
      <c r="V107" s="180"/>
      <c r="W107" s="79"/>
      <c r="X107" s="97"/>
      <c r="Y107" s="97"/>
    </row>
    <row r="108" spans="2:25" ht="14.25" thickBot="1">
      <c r="B108" s="1"/>
      <c r="C108" s="9" t="s">
        <v>489</v>
      </c>
      <c r="D108" s="281" t="s">
        <v>598</v>
      </c>
      <c r="E108" s="334" t="str">
        <f>C109</f>
        <v>桜　　丘</v>
      </c>
      <c r="F108" s="335"/>
      <c r="G108" s="336"/>
      <c r="H108" s="334" t="str">
        <f>C110</f>
        <v>金　　井</v>
      </c>
      <c r="I108" s="335"/>
      <c r="J108" s="336"/>
      <c r="K108" s="334" t="str">
        <f>C111</f>
        <v>霧 が 丘</v>
      </c>
      <c r="L108" s="335"/>
      <c r="M108" s="345"/>
      <c r="N108" s="346"/>
      <c r="O108" s="346"/>
      <c r="P108" s="347"/>
      <c r="Q108" s="222" t="s">
        <v>0</v>
      </c>
      <c r="R108" s="222" t="s">
        <v>68</v>
      </c>
      <c r="S108" s="223" t="s">
        <v>69</v>
      </c>
      <c r="T108" s="223" t="s">
        <v>70</v>
      </c>
      <c r="U108" s="223" t="s">
        <v>71</v>
      </c>
      <c r="V108" s="223"/>
      <c r="W108" s="223"/>
      <c r="X108" s="224"/>
      <c r="Y108" s="225" t="s">
        <v>1</v>
      </c>
    </row>
    <row r="109" spans="2:25" ht="14.25" thickTop="1">
      <c r="B109" s="1">
        <v>1</v>
      </c>
      <c r="C109" s="304" t="s">
        <v>392</v>
      </c>
      <c r="D109" s="305"/>
      <c r="E109" s="328"/>
      <c r="F109" s="329"/>
      <c r="G109" s="330"/>
      <c r="H109" s="226">
        <v>10</v>
      </c>
      <c r="I109" s="227" t="s">
        <v>459</v>
      </c>
      <c r="J109" s="228">
        <v>6</v>
      </c>
      <c r="K109" s="226">
        <v>2</v>
      </c>
      <c r="L109" s="227" t="s">
        <v>459</v>
      </c>
      <c r="M109" s="286">
        <v>1</v>
      </c>
      <c r="N109" s="282"/>
      <c r="O109" s="282"/>
      <c r="P109" s="285"/>
      <c r="Q109" s="230">
        <f>S109*3+U109</f>
        <v>6</v>
      </c>
      <c r="R109" s="230">
        <f>(H109+K109+N109)-(J109+M109+P109)</f>
        <v>5</v>
      </c>
      <c r="S109" s="229">
        <f>COUNTIF(V109:X109,"A")</f>
        <v>2</v>
      </c>
      <c r="T109" s="229">
        <f>COUNTIF(V109:X109,"C")</f>
        <v>0</v>
      </c>
      <c r="U109" s="229">
        <f>COUNTIF(V109:X109,"B")</f>
        <v>0</v>
      </c>
      <c r="V109" s="230" t="str">
        <f>IF(H109="","",IF(H109&gt;J109,"A",IF(H109=J109,"B","C")))</f>
        <v>A</v>
      </c>
      <c r="W109" s="230" t="str">
        <f>IF(K109="","",IF(K109&gt;M109,"A",IF(K109=M109,"B","C")))</f>
        <v>A</v>
      </c>
      <c r="X109" s="231" t="str">
        <f>IF(N109="","",IF(N109&gt;P109,"A",IF(N109=P109,"B","C")))</f>
        <v/>
      </c>
      <c r="Y109" s="232">
        <v>1</v>
      </c>
    </row>
    <row r="110" spans="2:25">
      <c r="B110" s="1">
        <v>2</v>
      </c>
      <c r="C110" s="302" t="s">
        <v>393</v>
      </c>
      <c r="D110" s="303"/>
      <c r="E110" s="233">
        <v>6</v>
      </c>
      <c r="F110" s="51" t="s">
        <v>459</v>
      </c>
      <c r="G110" s="234">
        <v>10</v>
      </c>
      <c r="H110" s="325"/>
      <c r="I110" s="326"/>
      <c r="J110" s="327"/>
      <c r="K110" s="235">
        <v>2</v>
      </c>
      <c r="L110" s="51" t="s">
        <v>459</v>
      </c>
      <c r="M110" s="52">
        <v>10</v>
      </c>
      <c r="N110" s="282"/>
      <c r="O110" s="282"/>
      <c r="P110" s="285"/>
      <c r="Q110" s="236">
        <f>S110*3+U110</f>
        <v>0</v>
      </c>
      <c r="R110" s="236">
        <f>(E110+K110+N110)-(G110+M110+P110)</f>
        <v>-12</v>
      </c>
      <c r="S110" s="218">
        <f>COUNTIF(V110:X110,"A")</f>
        <v>0</v>
      </c>
      <c r="T110" s="218">
        <f>COUNTIF(V110:X110,"C")</f>
        <v>2</v>
      </c>
      <c r="U110" s="218">
        <f>COUNTIF(V110:X110,"B")</f>
        <v>0</v>
      </c>
      <c r="V110" s="236" t="str">
        <f>IF(E110="","",IF(E110&gt;G110,"A",IF(E110=G110,"B","C")))</f>
        <v>C</v>
      </c>
      <c r="W110" s="236" t="str">
        <f>IF(K110="","",IF(K110&gt;M110,"A",IF(K110=M110,"B","C")))</f>
        <v>C</v>
      </c>
      <c r="X110" s="52" t="str">
        <f>IF(N110="","",IF(N110&gt;P110,"A",IF(N110=P110,"B","C")))</f>
        <v/>
      </c>
      <c r="Y110" s="237">
        <v>3</v>
      </c>
    </row>
    <row r="111" spans="2:25" ht="14.25" thickBot="1">
      <c r="B111" s="1">
        <v>3</v>
      </c>
      <c r="C111" s="306" t="s">
        <v>411</v>
      </c>
      <c r="D111" s="307"/>
      <c r="E111" s="238">
        <v>1</v>
      </c>
      <c r="F111" s="239" t="s">
        <v>459</v>
      </c>
      <c r="G111" s="240">
        <v>2</v>
      </c>
      <c r="H111" s="241">
        <v>10</v>
      </c>
      <c r="I111" s="239" t="s">
        <v>459</v>
      </c>
      <c r="J111" s="240">
        <v>2</v>
      </c>
      <c r="K111" s="331"/>
      <c r="L111" s="332"/>
      <c r="M111" s="339"/>
      <c r="N111" s="282"/>
      <c r="O111" s="282"/>
      <c r="P111" s="285"/>
      <c r="Q111" s="236">
        <f>S111*3+U111</f>
        <v>3</v>
      </c>
      <c r="R111" s="236">
        <f>(E111+H111+N111)-(G111+J111+P111)</f>
        <v>7</v>
      </c>
      <c r="S111" s="218">
        <f>COUNTIF(V111:X111,"A")</f>
        <v>1</v>
      </c>
      <c r="T111" s="218">
        <f>COUNTIF(V111:X111,"C")</f>
        <v>1</v>
      </c>
      <c r="U111" s="218">
        <f>COUNTIF(V111:X111,"B")</f>
        <v>0</v>
      </c>
      <c r="V111" s="236" t="str">
        <f>IF(E111="","",IF(E111&gt;G111,"A",IF(E111=G111,"B","C")))</f>
        <v>C</v>
      </c>
      <c r="W111" s="236" t="str">
        <f>IF(H111="","",IF(H111&gt;J111,"A",IF(H111=J111,"B","C")))</f>
        <v>A</v>
      </c>
      <c r="X111" s="52" t="str">
        <f>IF(N111="","",IF(N111&gt;P111,"A",IF(N111=P111,"B","C")))</f>
        <v/>
      </c>
      <c r="Y111" s="237">
        <v>2</v>
      </c>
    </row>
    <row r="112" spans="2:25">
      <c r="B112" s="1"/>
      <c r="C112" s="42"/>
      <c r="D112" s="54"/>
      <c r="E112" s="59"/>
      <c r="F112" s="219"/>
      <c r="G112" s="219"/>
      <c r="H112" s="219"/>
      <c r="I112" s="219"/>
      <c r="J112" s="219"/>
      <c r="K112" s="219"/>
      <c r="L112" s="219"/>
      <c r="M112" s="219"/>
      <c r="N112" s="219"/>
      <c r="O112" s="219"/>
      <c r="P112" s="219"/>
      <c r="Q112" s="219"/>
      <c r="R112" s="219"/>
      <c r="S112" s="219"/>
      <c r="T112" s="219"/>
      <c r="U112" s="219"/>
      <c r="V112" s="219"/>
      <c r="W112" s="59"/>
      <c r="X112" s="59"/>
      <c r="Y112" s="59"/>
    </row>
    <row r="113" spans="2:25">
      <c r="B113" s="1"/>
      <c r="C113" s="42"/>
      <c r="D113" s="42"/>
      <c r="E113" s="219"/>
      <c r="F113" s="219"/>
      <c r="G113" s="219"/>
      <c r="H113" s="219"/>
      <c r="I113" s="219"/>
      <c r="J113" s="219"/>
      <c r="K113" s="219"/>
      <c r="L113" s="219"/>
      <c r="M113" s="219"/>
      <c r="N113" s="219"/>
      <c r="O113" s="219"/>
      <c r="P113" s="219"/>
      <c r="Q113" s="219"/>
      <c r="R113" s="219"/>
      <c r="S113" s="219"/>
      <c r="T113" s="219"/>
      <c r="U113" s="219"/>
      <c r="V113" s="219"/>
      <c r="W113" s="59"/>
      <c r="X113" s="59"/>
      <c r="Y113" s="59"/>
    </row>
    <row r="114" spans="2:25" ht="14.25" hidden="1" thickBot="1">
      <c r="B114" s="1"/>
      <c r="C114" s="9" t="s">
        <v>493</v>
      </c>
      <c r="D114" s="64" t="s">
        <v>494</v>
      </c>
      <c r="E114" s="334" t="str">
        <f>C115</f>
        <v>神奈川工</v>
      </c>
      <c r="F114" s="335"/>
      <c r="G114" s="336"/>
      <c r="H114" s="334" t="str">
        <f>C116</f>
        <v>港　　北</v>
      </c>
      <c r="I114" s="335"/>
      <c r="J114" s="336"/>
      <c r="K114" s="334" t="str">
        <f>C117</f>
        <v>光　　陵</v>
      </c>
      <c r="L114" s="335"/>
      <c r="M114" s="336"/>
      <c r="N114" s="334" t="str">
        <f>C118</f>
        <v>横 浜 栄</v>
      </c>
      <c r="O114" s="335"/>
      <c r="P114" s="336"/>
      <c r="Q114" s="222" t="s">
        <v>0</v>
      </c>
      <c r="R114" s="222" t="s">
        <v>68</v>
      </c>
      <c r="S114" s="223" t="s">
        <v>69</v>
      </c>
      <c r="T114" s="223" t="s">
        <v>70</v>
      </c>
      <c r="U114" s="223" t="s">
        <v>71</v>
      </c>
      <c r="V114" s="223"/>
      <c r="W114" s="223"/>
      <c r="X114" s="224"/>
      <c r="Y114" s="225" t="s">
        <v>1</v>
      </c>
    </row>
    <row r="115" spans="2:25" ht="14.25" hidden="1" thickTop="1">
      <c r="B115" s="1">
        <v>1</v>
      </c>
      <c r="C115" s="302" t="s">
        <v>400</v>
      </c>
      <c r="D115" s="303"/>
      <c r="E115" s="328"/>
      <c r="F115" s="329"/>
      <c r="G115" s="330"/>
      <c r="H115" s="226"/>
      <c r="I115" s="227" t="s">
        <v>459</v>
      </c>
      <c r="J115" s="228"/>
      <c r="K115" s="226"/>
      <c r="L115" s="227" t="s">
        <v>459</v>
      </c>
      <c r="M115" s="228"/>
      <c r="N115" s="226"/>
      <c r="O115" s="227" t="s">
        <v>459</v>
      </c>
      <c r="P115" s="229"/>
      <c r="Q115" s="230">
        <f>S115*3+U115</f>
        <v>0</v>
      </c>
      <c r="R115" s="230">
        <f>(H115+K115+N115)-(J115+M115+P115)</f>
        <v>0</v>
      </c>
      <c r="S115" s="229">
        <f>COUNTIF(V115:X115,"A")</f>
        <v>0</v>
      </c>
      <c r="T115" s="229">
        <f>COUNTIF(V115:X115,"C")</f>
        <v>0</v>
      </c>
      <c r="U115" s="229">
        <f>COUNTIF(V115:X115,"B")</f>
        <v>0</v>
      </c>
      <c r="V115" s="230" t="str">
        <f>IF(H115="","",IF(H115&gt;J115,"A",IF(H115=J115,"B","C")))</f>
        <v/>
      </c>
      <c r="W115" s="230" t="str">
        <f>IF(K115="","",IF(K115&gt;M115,"A",IF(K115=M115,"B","C")))</f>
        <v/>
      </c>
      <c r="X115" s="231" t="str">
        <f>IF(N115="","",IF(N115&gt;P115,"A",IF(N115=P115,"B","C")))</f>
        <v/>
      </c>
      <c r="Y115" s="232"/>
    </row>
    <row r="116" spans="2:25" hidden="1">
      <c r="B116" s="1">
        <v>2</v>
      </c>
      <c r="C116" s="302" t="s">
        <v>495</v>
      </c>
      <c r="D116" s="303"/>
      <c r="E116" s="233"/>
      <c r="F116" s="51" t="s">
        <v>459</v>
      </c>
      <c r="G116" s="234"/>
      <c r="H116" s="325"/>
      <c r="I116" s="326"/>
      <c r="J116" s="327"/>
      <c r="K116" s="235"/>
      <c r="L116" s="51" t="s">
        <v>459</v>
      </c>
      <c r="M116" s="234"/>
      <c r="N116" s="235"/>
      <c r="O116" s="51" t="s">
        <v>459</v>
      </c>
      <c r="P116" s="218"/>
      <c r="Q116" s="236">
        <f>S116*3+U116</f>
        <v>0</v>
      </c>
      <c r="R116" s="236">
        <f>(E116+K116+N116)-(G116+M116+P116)</f>
        <v>0</v>
      </c>
      <c r="S116" s="218">
        <f>COUNTIF(V116:X116,"A")</f>
        <v>0</v>
      </c>
      <c r="T116" s="218">
        <f>COUNTIF(V116:X116,"C")</f>
        <v>0</v>
      </c>
      <c r="U116" s="218">
        <f>COUNTIF(V116:X116,"B")</f>
        <v>0</v>
      </c>
      <c r="V116" s="236" t="str">
        <f>IF(E116="","",IF(E116&gt;G116,"A",IF(E116=G116,"B","C")))</f>
        <v/>
      </c>
      <c r="W116" s="236" t="str">
        <f>IF(K116="","",IF(K116&gt;M116,"A",IF(K116=M116,"B","C")))</f>
        <v/>
      </c>
      <c r="X116" s="52" t="str">
        <f>IF(N116="","",IF(N116&gt;P116,"A",IF(N116=P116,"B","C")))</f>
        <v/>
      </c>
      <c r="Y116" s="237"/>
    </row>
    <row r="117" spans="2:25" hidden="1">
      <c r="B117" s="1">
        <v>3</v>
      </c>
      <c r="C117" s="302" t="s">
        <v>496</v>
      </c>
      <c r="D117" s="303"/>
      <c r="E117" s="233"/>
      <c r="F117" s="51" t="s">
        <v>459</v>
      </c>
      <c r="G117" s="234"/>
      <c r="H117" s="235"/>
      <c r="I117" s="51" t="s">
        <v>459</v>
      </c>
      <c r="J117" s="234"/>
      <c r="K117" s="325"/>
      <c r="L117" s="326"/>
      <c r="M117" s="327"/>
      <c r="N117" s="235"/>
      <c r="O117" s="51" t="s">
        <v>459</v>
      </c>
      <c r="P117" s="218"/>
      <c r="Q117" s="236">
        <f>S117*3+U117</f>
        <v>0</v>
      </c>
      <c r="R117" s="236">
        <f>(E117+H117+N117)-(G117+J117+P117)</f>
        <v>0</v>
      </c>
      <c r="S117" s="218">
        <f>COUNTIF(V117:X117,"A")</f>
        <v>0</v>
      </c>
      <c r="T117" s="218">
        <f>COUNTIF(V117:X117,"C")</f>
        <v>0</v>
      </c>
      <c r="U117" s="218">
        <f>COUNTIF(V117:X117,"B")</f>
        <v>0</v>
      </c>
      <c r="V117" s="236" t="str">
        <f>IF(E117="","",IF(E117&gt;G117,"A",IF(E117=G117,"B","C")))</f>
        <v/>
      </c>
      <c r="W117" s="236" t="str">
        <f>IF(H117="","",IF(H117&gt;J117,"A",IF(H117=J117,"B","C")))</f>
        <v/>
      </c>
      <c r="X117" s="52" t="str">
        <f>IF(N117="","",IF(N117&gt;P117,"A",IF(N117=P117,"B","C")))</f>
        <v/>
      </c>
      <c r="Y117" s="237"/>
    </row>
    <row r="118" spans="2:25" ht="14.25" hidden="1" thickBot="1">
      <c r="B118" s="190">
        <v>4</v>
      </c>
      <c r="C118" s="306" t="s">
        <v>423</v>
      </c>
      <c r="D118" s="307"/>
      <c r="E118" s="238"/>
      <c r="F118" s="239" t="s">
        <v>459</v>
      </c>
      <c r="G118" s="240"/>
      <c r="H118" s="241"/>
      <c r="I118" s="239" t="s">
        <v>459</v>
      </c>
      <c r="J118" s="240"/>
      <c r="K118" s="241"/>
      <c r="L118" s="239" t="s">
        <v>459</v>
      </c>
      <c r="M118" s="240"/>
      <c r="N118" s="331"/>
      <c r="O118" s="332"/>
      <c r="P118" s="333"/>
      <c r="Q118" s="242">
        <f>S118*3+U118</f>
        <v>0</v>
      </c>
      <c r="R118" s="242">
        <f>(E118+H118+K118)-(G118+J118+M118)</f>
        <v>0</v>
      </c>
      <c r="S118" s="217">
        <f>COUNTIF(V118:X118,"A")</f>
        <v>0</v>
      </c>
      <c r="T118" s="217">
        <f>COUNTIF(V118:X118,"C")</f>
        <v>0</v>
      </c>
      <c r="U118" s="217">
        <f>COUNTIF(V118:X118,"B")</f>
        <v>0</v>
      </c>
      <c r="V118" s="242" t="str">
        <f>IF(E118="","",IF(E118&gt;G118,"A",IF(E118=G118,"B","C")))</f>
        <v/>
      </c>
      <c r="W118" s="242" t="str">
        <f>IF(H118="","",IF(H118&gt;J118,"A",IF(H118=J118,"B","C")))</f>
        <v/>
      </c>
      <c r="X118" s="53" t="str">
        <f>IF(K118="","",IF(K118&gt;M118,"A",IF(K118=M118,"B","C")))</f>
        <v/>
      </c>
      <c r="Y118" s="243"/>
    </row>
  </sheetData>
  <mergeCells count="202">
    <mergeCell ref="C118:D118"/>
    <mergeCell ref="N118:P118"/>
    <mergeCell ref="K104:M104"/>
    <mergeCell ref="K108:M108"/>
    <mergeCell ref="N108:P108"/>
    <mergeCell ref="E88:G88"/>
    <mergeCell ref="K101:M101"/>
    <mergeCell ref="N101:P101"/>
    <mergeCell ref="E95:G95"/>
    <mergeCell ref="N98:P98"/>
    <mergeCell ref="E101:G101"/>
    <mergeCell ref="H101:J101"/>
    <mergeCell ref="H103:J103"/>
    <mergeCell ref="E94:G94"/>
    <mergeCell ref="N91:P91"/>
    <mergeCell ref="H94:J94"/>
    <mergeCell ref="K94:M94"/>
    <mergeCell ref="N94:P94"/>
    <mergeCell ref="C117:D117"/>
    <mergeCell ref="K117:M117"/>
    <mergeCell ref="C115:D115"/>
    <mergeCell ref="C109:D109"/>
    <mergeCell ref="E115:G115"/>
    <mergeCell ref="C110:D110"/>
    <mergeCell ref="E67:G67"/>
    <mergeCell ref="H87:J87"/>
    <mergeCell ref="K87:M87"/>
    <mergeCell ref="N87:P87"/>
    <mergeCell ref="H82:J82"/>
    <mergeCell ref="K83:M83"/>
    <mergeCell ref="N84:P84"/>
    <mergeCell ref="H73:J73"/>
    <mergeCell ref="K73:M73"/>
    <mergeCell ref="N73:P73"/>
    <mergeCell ref="H68:J68"/>
    <mergeCell ref="K69:M69"/>
    <mergeCell ref="N70:P70"/>
    <mergeCell ref="E87:G87"/>
    <mergeCell ref="E74:G74"/>
    <mergeCell ref="K80:M80"/>
    <mergeCell ref="E73:G73"/>
    <mergeCell ref="H80:J80"/>
    <mergeCell ref="H33:J33"/>
    <mergeCell ref="E45:G45"/>
    <mergeCell ref="E24:G24"/>
    <mergeCell ref="N35:P35"/>
    <mergeCell ref="K66:M66"/>
    <mergeCell ref="N66:P66"/>
    <mergeCell ref="H52:J52"/>
    <mergeCell ref="K52:M52"/>
    <mergeCell ref="N52:P52"/>
    <mergeCell ref="K62:M62"/>
    <mergeCell ref="N63:P63"/>
    <mergeCell ref="E66:G66"/>
    <mergeCell ref="H59:J59"/>
    <mergeCell ref="K59:M59"/>
    <mergeCell ref="N59:P59"/>
    <mergeCell ref="E53:G53"/>
    <mergeCell ref="H54:J54"/>
    <mergeCell ref="K55:M55"/>
    <mergeCell ref="N56:P56"/>
    <mergeCell ref="E59:G59"/>
    <mergeCell ref="K48:M48"/>
    <mergeCell ref="N49:P49"/>
    <mergeCell ref="E52:G52"/>
    <mergeCell ref="H45:J45"/>
    <mergeCell ref="K45:M45"/>
    <mergeCell ref="N45:P45"/>
    <mergeCell ref="E39:G39"/>
    <mergeCell ref="H40:J40"/>
    <mergeCell ref="H38:J38"/>
    <mergeCell ref="K38:M38"/>
    <mergeCell ref="N38:P38"/>
    <mergeCell ref="K41:M41"/>
    <mergeCell ref="N42:P42"/>
    <mergeCell ref="C18:D18"/>
    <mergeCell ref="C19:D19"/>
    <mergeCell ref="C20:D20"/>
    <mergeCell ref="H26:J26"/>
    <mergeCell ref="K34:M34"/>
    <mergeCell ref="C39:D39"/>
    <mergeCell ref="C40:D40"/>
    <mergeCell ref="C41:D41"/>
    <mergeCell ref="C42:D42"/>
    <mergeCell ref="C32:D32"/>
    <mergeCell ref="C33:D33"/>
    <mergeCell ref="C34:D34"/>
    <mergeCell ref="C35:D35"/>
    <mergeCell ref="E38:G38"/>
    <mergeCell ref="E25:G25"/>
    <mergeCell ref="H24:J24"/>
    <mergeCell ref="K31:M31"/>
    <mergeCell ref="E31:G31"/>
    <mergeCell ref="K27:M27"/>
    <mergeCell ref="C21:D21"/>
    <mergeCell ref="C25:D25"/>
    <mergeCell ref="C26:D26"/>
    <mergeCell ref="C27:D27"/>
    <mergeCell ref="C28:D28"/>
    <mergeCell ref="K3:M3"/>
    <mergeCell ref="N3:P3"/>
    <mergeCell ref="K6:M6"/>
    <mergeCell ref="N7:P7"/>
    <mergeCell ref="H10:J10"/>
    <mergeCell ref="K10:M10"/>
    <mergeCell ref="N10:P10"/>
    <mergeCell ref="H5:J5"/>
    <mergeCell ref="E3:G3"/>
    <mergeCell ref="H3:J3"/>
    <mergeCell ref="H17:J17"/>
    <mergeCell ref="K24:M24"/>
    <mergeCell ref="N24:P24"/>
    <mergeCell ref="E18:G18"/>
    <mergeCell ref="H19:J19"/>
    <mergeCell ref="K20:M20"/>
    <mergeCell ref="E32:G32"/>
    <mergeCell ref="H31:J31"/>
    <mergeCell ref="C4:D4"/>
    <mergeCell ref="C5:D5"/>
    <mergeCell ref="C6:D6"/>
    <mergeCell ref="C7:D7"/>
    <mergeCell ref="E4:G4"/>
    <mergeCell ref="K13:M13"/>
    <mergeCell ref="N14:P14"/>
    <mergeCell ref="N21:P21"/>
    <mergeCell ref="K17:M17"/>
    <mergeCell ref="N17:P17"/>
    <mergeCell ref="E17:G17"/>
    <mergeCell ref="E10:G10"/>
    <mergeCell ref="E11:G11"/>
    <mergeCell ref="C13:D13"/>
    <mergeCell ref="C14:D14"/>
    <mergeCell ref="H12:J12"/>
    <mergeCell ref="C11:D11"/>
    <mergeCell ref="C12:D12"/>
    <mergeCell ref="C116:D116"/>
    <mergeCell ref="H116:J116"/>
    <mergeCell ref="C105:D105"/>
    <mergeCell ref="C53:D53"/>
    <mergeCell ref="C54:D54"/>
    <mergeCell ref="C55:D55"/>
    <mergeCell ref="C56:D56"/>
    <mergeCell ref="C46:D46"/>
    <mergeCell ref="C47:D47"/>
    <mergeCell ref="C48:D48"/>
    <mergeCell ref="C49:D49"/>
    <mergeCell ref="C67:D67"/>
    <mergeCell ref="C60:D60"/>
    <mergeCell ref="C61:D61"/>
    <mergeCell ref="C62:D62"/>
    <mergeCell ref="C63:D63"/>
    <mergeCell ref="E60:G60"/>
    <mergeCell ref="H61:J61"/>
    <mergeCell ref="E46:G46"/>
    <mergeCell ref="H47:J47"/>
    <mergeCell ref="H89:J89"/>
    <mergeCell ref="H66:J66"/>
    <mergeCell ref="C95:D95"/>
    <mergeCell ref="C96:D96"/>
    <mergeCell ref="C97:D97"/>
    <mergeCell ref="C98:D98"/>
    <mergeCell ref="N114:P114"/>
    <mergeCell ref="E108:G108"/>
    <mergeCell ref="H108:J108"/>
    <mergeCell ref="E114:G114"/>
    <mergeCell ref="H114:J114"/>
    <mergeCell ref="H96:J96"/>
    <mergeCell ref="K97:M97"/>
    <mergeCell ref="C111:D111"/>
    <mergeCell ref="H110:J110"/>
    <mergeCell ref="E109:G109"/>
    <mergeCell ref="K114:M114"/>
    <mergeCell ref="K111:M111"/>
    <mergeCell ref="E102:G102"/>
    <mergeCell ref="C102:D102"/>
    <mergeCell ref="C103:D103"/>
    <mergeCell ref="C104:D104"/>
    <mergeCell ref="N105:P105"/>
    <mergeCell ref="K90:M90"/>
    <mergeCell ref="E81:G81"/>
    <mergeCell ref="H75:J75"/>
    <mergeCell ref="K76:M76"/>
    <mergeCell ref="N77:P77"/>
    <mergeCell ref="N31:P31"/>
    <mergeCell ref="N28:P28"/>
    <mergeCell ref="C91:D91"/>
    <mergeCell ref="C88:D88"/>
    <mergeCell ref="C89:D89"/>
    <mergeCell ref="C68:D68"/>
    <mergeCell ref="C69:D69"/>
    <mergeCell ref="C70:D70"/>
    <mergeCell ref="C90:D90"/>
    <mergeCell ref="N80:P80"/>
    <mergeCell ref="C74:D74"/>
    <mergeCell ref="C75:D75"/>
    <mergeCell ref="C76:D76"/>
    <mergeCell ref="C77:D77"/>
    <mergeCell ref="C81:D81"/>
    <mergeCell ref="C82:D82"/>
    <mergeCell ref="C83:D83"/>
    <mergeCell ref="C84:D84"/>
    <mergeCell ref="E80:G80"/>
  </mergeCells>
  <phoneticPr fontId="3"/>
  <pageMargins left="0.19685039370078741" right="0.19685039370078741" top="0.19685039370078741" bottom="0.19685039370078741" header="0.51181102362204722" footer="0.51181102362204722"/>
  <pageSetup paperSize="9" scale="80"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Z44"/>
  <sheetViews>
    <sheetView workbookViewId="0">
      <selection activeCell="AE12" sqref="AE12"/>
    </sheetView>
  </sheetViews>
  <sheetFormatPr defaultRowHeight="13.5"/>
  <cols>
    <col min="1" max="1" width="1.25" style="1" customWidth="1"/>
    <col min="2" max="2" width="1.875" style="1" customWidth="1"/>
    <col min="3" max="3" width="3.75" style="1" customWidth="1"/>
    <col min="4" max="4" width="12.75" style="1" customWidth="1"/>
    <col min="5" max="18" width="4.625" style="34" customWidth="1"/>
    <col min="19" max="19" width="4.625" style="34" hidden="1" customWidth="1"/>
    <col min="20" max="22" width="2.75" style="34" hidden="1" customWidth="1"/>
    <col min="23" max="23" width="2.75" style="1" hidden="1" customWidth="1"/>
    <col min="24" max="24" width="2.625" style="34" hidden="1" customWidth="1"/>
    <col min="25" max="25" width="4.625" style="34" customWidth="1"/>
    <col min="26" max="26" width="6.25" style="34" customWidth="1"/>
    <col min="27" max="16384" width="9" style="1"/>
  </cols>
  <sheetData>
    <row r="1" spans="2:25" ht="18.75">
      <c r="C1" s="2" t="str">
        <f>予選要項!B2</f>
        <v xml:space="preserve">２０１９年度 </v>
      </c>
      <c r="D1" s="2"/>
      <c r="E1" s="3" t="s">
        <v>367</v>
      </c>
      <c r="F1" s="4"/>
      <c r="G1" s="4"/>
      <c r="H1" s="4"/>
      <c r="I1" s="4"/>
      <c r="J1" s="4"/>
      <c r="K1" s="4"/>
      <c r="L1" s="4"/>
      <c r="M1" s="4"/>
      <c r="N1" s="4"/>
      <c r="O1" s="4"/>
      <c r="P1" s="4"/>
      <c r="Q1" s="4"/>
      <c r="R1" s="4"/>
      <c r="S1" s="4"/>
      <c r="T1" s="4"/>
      <c r="U1" s="4"/>
      <c r="V1" s="4"/>
    </row>
    <row r="2" spans="2:25" ht="19.5" thickBot="1">
      <c r="C2" s="97"/>
      <c r="D2" s="7" t="s">
        <v>152</v>
      </c>
      <c r="E2" s="8"/>
      <c r="F2" s="8"/>
      <c r="G2" s="8"/>
      <c r="H2" s="8"/>
      <c r="I2" s="8"/>
      <c r="J2" s="8"/>
      <c r="K2" s="8"/>
      <c r="L2" s="8"/>
      <c r="M2" s="8"/>
      <c r="N2" s="8"/>
      <c r="O2" s="8"/>
      <c r="P2" s="8"/>
      <c r="Q2" s="4"/>
      <c r="R2" s="4"/>
      <c r="S2" s="4"/>
      <c r="T2" s="4"/>
      <c r="U2" s="4"/>
      <c r="V2" s="4"/>
      <c r="X2" s="6"/>
      <c r="Y2" s="6"/>
    </row>
    <row r="3" spans="2:25" ht="14.25" thickBot="1">
      <c r="C3" s="9" t="s">
        <v>304</v>
      </c>
      <c r="D3" s="64" t="s">
        <v>507</v>
      </c>
      <c r="E3" s="348" t="str">
        <f>C4</f>
        <v>湘 南 台</v>
      </c>
      <c r="F3" s="349"/>
      <c r="G3" s="350"/>
      <c r="H3" s="312" t="str">
        <f>C5</f>
        <v>鶴　　嶺</v>
      </c>
      <c r="I3" s="313"/>
      <c r="J3" s="314"/>
      <c r="K3" s="312" t="str">
        <f>C6</f>
        <v>湘　　南</v>
      </c>
      <c r="L3" s="313"/>
      <c r="M3" s="314"/>
      <c r="N3" s="312" t="str">
        <f>C7</f>
        <v>藤沢総合</v>
      </c>
      <c r="O3" s="313"/>
      <c r="P3" s="314"/>
      <c r="Q3" s="10" t="s">
        <v>0</v>
      </c>
      <c r="R3" s="10" t="s">
        <v>68</v>
      </c>
      <c r="S3" s="11" t="s">
        <v>69</v>
      </c>
      <c r="T3" s="11" t="s">
        <v>70</v>
      </c>
      <c r="U3" s="11" t="s">
        <v>71</v>
      </c>
      <c r="V3" s="11"/>
      <c r="W3" s="11"/>
      <c r="X3" s="12"/>
      <c r="Y3" s="44" t="s">
        <v>1</v>
      </c>
    </row>
    <row r="4" spans="2:25" ht="14.25" thickTop="1">
      <c r="B4" s="1">
        <v>1</v>
      </c>
      <c r="C4" s="304" t="s">
        <v>371</v>
      </c>
      <c r="D4" s="305"/>
      <c r="E4" s="315"/>
      <c r="F4" s="316"/>
      <c r="G4" s="317"/>
      <c r="H4" s="13">
        <v>8</v>
      </c>
      <c r="I4" s="14" t="s">
        <v>2</v>
      </c>
      <c r="J4" s="15">
        <v>9</v>
      </c>
      <c r="K4" s="13">
        <v>5</v>
      </c>
      <c r="L4" s="14" t="s">
        <v>2</v>
      </c>
      <c r="M4" s="15">
        <v>2</v>
      </c>
      <c r="N4" s="13">
        <v>14</v>
      </c>
      <c r="O4" s="14" t="s">
        <v>2</v>
      </c>
      <c r="P4" s="16">
        <v>1</v>
      </c>
      <c r="Q4" s="17">
        <f>S4*3+U4</f>
        <v>6</v>
      </c>
      <c r="R4" s="17">
        <f>(H4+K4+N4)-(J4+M4+P4)</f>
        <v>15</v>
      </c>
      <c r="S4" s="16">
        <f>COUNTIF(V4:X4,"A")</f>
        <v>2</v>
      </c>
      <c r="T4" s="16">
        <f>COUNTIF(V4:X4,"C")</f>
        <v>1</v>
      </c>
      <c r="U4" s="16">
        <f>COUNTIF(V4:X4,"B")</f>
        <v>0</v>
      </c>
      <c r="V4" s="17" t="str">
        <f>IF(H4="","",IF(H4&gt;J4,"A",IF(H4=J4,"B","C")))</f>
        <v>C</v>
      </c>
      <c r="W4" s="17" t="str">
        <f>IF(K4="","",IF(K4&gt;M4,"A",IF(K4=M4,"B","C")))</f>
        <v>A</v>
      </c>
      <c r="X4" s="45" t="str">
        <f>IF(N4="","",IF(N4&gt;P4,"A",IF(N4=P4,"B","C")))</f>
        <v>A</v>
      </c>
      <c r="Y4" s="46">
        <v>1</v>
      </c>
    </row>
    <row r="5" spans="2:25">
      <c r="B5" s="1">
        <v>2</v>
      </c>
      <c r="C5" s="304" t="s">
        <v>509</v>
      </c>
      <c r="D5" s="305"/>
      <c r="E5" s="18">
        <v>9</v>
      </c>
      <c r="F5" s="19" t="s">
        <v>3</v>
      </c>
      <c r="G5" s="20">
        <v>8</v>
      </c>
      <c r="H5" s="296"/>
      <c r="I5" s="297"/>
      <c r="J5" s="298"/>
      <c r="K5" s="21">
        <v>0</v>
      </c>
      <c r="L5" s="19" t="s">
        <v>3</v>
      </c>
      <c r="M5" s="20">
        <v>2</v>
      </c>
      <c r="N5" s="21">
        <v>14</v>
      </c>
      <c r="O5" s="19" t="s">
        <v>3</v>
      </c>
      <c r="P5" s="22">
        <v>6</v>
      </c>
      <c r="Q5" s="23">
        <f>S5*3+U5</f>
        <v>6</v>
      </c>
      <c r="R5" s="23">
        <f>(E5+K5+N5)-(G5+M5+P5)</f>
        <v>7</v>
      </c>
      <c r="S5" s="22">
        <f>COUNTIF(V5:X5,"A")</f>
        <v>2</v>
      </c>
      <c r="T5" s="22">
        <f>COUNTIF(V5:X5,"C")</f>
        <v>1</v>
      </c>
      <c r="U5" s="22">
        <f>COUNTIF(V5:X5,"B")</f>
        <v>0</v>
      </c>
      <c r="V5" s="23" t="str">
        <f>IF(E5="","",IF(E5&gt;G5,"A",IF(E5=G5,"B","C")))</f>
        <v>A</v>
      </c>
      <c r="W5" s="23" t="str">
        <f>IF(K5="","",IF(K5&gt;M5,"A",IF(K5=M5,"B","C")))</f>
        <v>C</v>
      </c>
      <c r="X5" s="24" t="str">
        <f>IF(N5="","",IF(N5&gt;P5,"A",IF(N5=P5,"B","C")))</f>
        <v>A</v>
      </c>
      <c r="Y5" s="47">
        <v>2</v>
      </c>
    </row>
    <row r="6" spans="2:25">
      <c r="B6" s="1">
        <v>3</v>
      </c>
      <c r="C6" s="302" t="s">
        <v>383</v>
      </c>
      <c r="D6" s="303"/>
      <c r="E6" s="18">
        <v>2</v>
      </c>
      <c r="F6" s="19" t="s">
        <v>4</v>
      </c>
      <c r="G6" s="20">
        <v>5</v>
      </c>
      <c r="H6" s="21">
        <v>2</v>
      </c>
      <c r="I6" s="19" t="s">
        <v>4</v>
      </c>
      <c r="J6" s="20">
        <v>0</v>
      </c>
      <c r="K6" s="296"/>
      <c r="L6" s="297"/>
      <c r="M6" s="298"/>
      <c r="N6" s="21">
        <v>8</v>
      </c>
      <c r="O6" s="19" t="s">
        <v>4</v>
      </c>
      <c r="P6" s="22">
        <v>1</v>
      </c>
      <c r="Q6" s="23">
        <f>S6*3+U6</f>
        <v>6</v>
      </c>
      <c r="R6" s="23">
        <f>(E6+H6+N6)-(G6+J6+P6)</f>
        <v>6</v>
      </c>
      <c r="S6" s="22">
        <f>COUNTIF(V6:X6,"A")</f>
        <v>2</v>
      </c>
      <c r="T6" s="22">
        <f>COUNTIF(V6:X6,"C")</f>
        <v>1</v>
      </c>
      <c r="U6" s="22">
        <f>COUNTIF(V6:X6,"B")</f>
        <v>0</v>
      </c>
      <c r="V6" s="23" t="str">
        <f>IF(E6="","",IF(E6&gt;G6,"A",IF(E6=G6,"B","C")))</f>
        <v>C</v>
      </c>
      <c r="W6" s="23" t="str">
        <f>IF(H6="","",IF(H6&gt;J6,"A",IF(H6=J6,"B","C")))</f>
        <v>A</v>
      </c>
      <c r="X6" s="24" t="str">
        <f>IF(N6="","",IF(N6&gt;P6,"A",IF(N6=P6,"B","C")))</f>
        <v>A</v>
      </c>
      <c r="Y6" s="47">
        <v>3</v>
      </c>
    </row>
    <row r="7" spans="2:25" ht="14.25" thickBot="1">
      <c r="B7" s="1">
        <v>4</v>
      </c>
      <c r="C7" s="306" t="s">
        <v>599</v>
      </c>
      <c r="D7" s="307"/>
      <c r="E7" s="25">
        <v>1</v>
      </c>
      <c r="F7" s="26" t="s">
        <v>2</v>
      </c>
      <c r="G7" s="27">
        <v>14</v>
      </c>
      <c r="H7" s="28">
        <v>6</v>
      </c>
      <c r="I7" s="26" t="s">
        <v>2</v>
      </c>
      <c r="J7" s="27">
        <v>14</v>
      </c>
      <c r="K7" s="28">
        <v>1</v>
      </c>
      <c r="L7" s="26" t="s">
        <v>2</v>
      </c>
      <c r="M7" s="27">
        <v>8</v>
      </c>
      <c r="N7" s="299"/>
      <c r="O7" s="300"/>
      <c r="P7" s="301"/>
      <c r="Q7" s="29">
        <f>S7*3+U7</f>
        <v>0</v>
      </c>
      <c r="R7" s="29">
        <f>(E7+H7+K7)-(G7+J7+M7)</f>
        <v>-28</v>
      </c>
      <c r="S7" s="48">
        <f>COUNTIF(V7:X7,"A")</f>
        <v>0</v>
      </c>
      <c r="T7" s="48">
        <f>COUNTIF(V7:X7,"C")</f>
        <v>3</v>
      </c>
      <c r="U7" s="48">
        <f>COUNTIF(V7:X7,"B")</f>
        <v>0</v>
      </c>
      <c r="V7" s="29" t="str">
        <f>IF(E7="","",IF(E7&gt;G7,"A",IF(E7=G7,"B","C")))</f>
        <v>C</v>
      </c>
      <c r="W7" s="29" t="str">
        <f>IF(H7="","",IF(H7&gt;J7,"A",IF(H7=J7,"B","C")))</f>
        <v>C</v>
      </c>
      <c r="X7" s="30" t="str">
        <f>IF(K7="","",IF(K7&gt;M7,"A",IF(K7=M7,"B","C")))</f>
        <v>C</v>
      </c>
      <c r="Y7" s="49">
        <v>4</v>
      </c>
    </row>
    <row r="8" spans="2:25">
      <c r="C8" s="31"/>
      <c r="D8" s="31"/>
      <c r="E8" s="32"/>
      <c r="F8" s="32"/>
      <c r="G8" s="32"/>
      <c r="H8" s="32"/>
      <c r="I8" s="32"/>
      <c r="J8" s="32"/>
      <c r="K8" s="32"/>
      <c r="L8" s="32"/>
      <c r="M8" s="32"/>
      <c r="N8" s="32"/>
      <c r="O8" s="32"/>
      <c r="P8" s="32"/>
      <c r="Q8" s="32"/>
      <c r="R8" s="32"/>
      <c r="S8" s="32"/>
      <c r="T8" s="32"/>
      <c r="U8" s="32"/>
      <c r="V8" s="32"/>
      <c r="X8" s="6"/>
      <c r="Y8" s="6"/>
    </row>
    <row r="9" spans="2:25" ht="14.25" thickBot="1">
      <c r="C9" s="97"/>
      <c r="D9" s="97"/>
      <c r="E9" s="32"/>
      <c r="F9" s="32"/>
      <c r="G9" s="32"/>
      <c r="H9" s="32"/>
      <c r="I9" s="32"/>
      <c r="J9" s="32"/>
      <c r="K9" s="32"/>
      <c r="L9" s="32"/>
      <c r="M9" s="32"/>
      <c r="N9" s="32"/>
      <c r="O9" s="32"/>
      <c r="P9" s="32"/>
      <c r="Q9" s="32"/>
      <c r="R9" s="32"/>
      <c r="S9" s="32"/>
      <c r="T9" s="32"/>
      <c r="U9" s="32"/>
      <c r="V9" s="32"/>
      <c r="X9" s="6"/>
      <c r="Y9" s="6"/>
    </row>
    <row r="10" spans="2:25" ht="14.25" thickBot="1">
      <c r="C10" s="9" t="s">
        <v>375</v>
      </c>
      <c r="D10" s="64" t="s">
        <v>600</v>
      </c>
      <c r="E10" s="348" t="str">
        <f>C11</f>
        <v>湘南工科</v>
      </c>
      <c r="F10" s="349"/>
      <c r="G10" s="350"/>
      <c r="H10" s="312" t="str">
        <f>C12</f>
        <v>藤 沢 西</v>
      </c>
      <c r="I10" s="313"/>
      <c r="J10" s="314"/>
      <c r="K10" s="312" t="str">
        <f>C13</f>
        <v>七里ガ浜</v>
      </c>
      <c r="L10" s="313"/>
      <c r="M10" s="314"/>
      <c r="N10" s="312" t="str">
        <f>C14</f>
        <v>アレセイア湘南</v>
      </c>
      <c r="O10" s="313"/>
      <c r="P10" s="314"/>
      <c r="Q10" s="10" t="s">
        <v>0</v>
      </c>
      <c r="R10" s="10" t="s">
        <v>68</v>
      </c>
      <c r="S10" s="11" t="s">
        <v>69</v>
      </c>
      <c r="T10" s="11" t="s">
        <v>70</v>
      </c>
      <c r="U10" s="11" t="s">
        <v>71</v>
      </c>
      <c r="V10" s="11"/>
      <c r="W10" s="11"/>
      <c r="X10" s="12"/>
      <c r="Y10" s="44" t="s">
        <v>1</v>
      </c>
    </row>
    <row r="11" spans="2:25" ht="14.25" thickTop="1">
      <c r="B11" s="1">
        <v>1</v>
      </c>
      <c r="C11" s="304" t="s">
        <v>601</v>
      </c>
      <c r="D11" s="305"/>
      <c r="E11" s="315"/>
      <c r="F11" s="316"/>
      <c r="G11" s="317"/>
      <c r="H11" s="13">
        <v>3</v>
      </c>
      <c r="I11" s="14" t="s">
        <v>5</v>
      </c>
      <c r="J11" s="15">
        <v>2</v>
      </c>
      <c r="K11" s="13">
        <v>10</v>
      </c>
      <c r="L11" s="14" t="s">
        <v>5</v>
      </c>
      <c r="M11" s="15">
        <v>2</v>
      </c>
      <c r="N11" s="13">
        <v>6</v>
      </c>
      <c r="O11" s="14" t="s">
        <v>5</v>
      </c>
      <c r="P11" s="16">
        <v>4</v>
      </c>
      <c r="Q11" s="17">
        <f>S11*3+U11</f>
        <v>9</v>
      </c>
      <c r="R11" s="17">
        <f>(H11+K11+N11)-(J11+M11+P11)</f>
        <v>11</v>
      </c>
      <c r="S11" s="16">
        <f>COUNTIF(V11:X11,"A")</f>
        <v>3</v>
      </c>
      <c r="T11" s="16">
        <f>COUNTIF(V11:X11,"C")</f>
        <v>0</v>
      </c>
      <c r="U11" s="16">
        <f>COUNTIF(V11:X11,"B")</f>
        <v>0</v>
      </c>
      <c r="V11" s="17" t="str">
        <f>IF(H11="","",IF(H11&gt;J11,"A",IF(H11=J11,"B","C")))</f>
        <v>A</v>
      </c>
      <c r="W11" s="17" t="str">
        <f>IF(K11="","",IF(K11&gt;M11,"A",IF(K11=M11,"B","C")))</f>
        <v>A</v>
      </c>
      <c r="X11" s="45" t="str">
        <f>IF(N11="","",IF(N11&gt;P11,"A",IF(N11=P11,"B","C")))</f>
        <v>A</v>
      </c>
      <c r="Y11" s="46">
        <v>1</v>
      </c>
    </row>
    <row r="12" spans="2:25">
      <c r="B12" s="1">
        <v>2</v>
      </c>
      <c r="C12" s="304" t="s">
        <v>602</v>
      </c>
      <c r="D12" s="305"/>
      <c r="E12" s="18">
        <v>2</v>
      </c>
      <c r="F12" s="19" t="s">
        <v>6</v>
      </c>
      <c r="G12" s="20">
        <v>3</v>
      </c>
      <c r="H12" s="296"/>
      <c r="I12" s="297"/>
      <c r="J12" s="298"/>
      <c r="K12" s="21">
        <v>0</v>
      </c>
      <c r="L12" s="19" t="s">
        <v>6</v>
      </c>
      <c r="M12" s="20">
        <v>0</v>
      </c>
      <c r="N12" s="21">
        <v>11</v>
      </c>
      <c r="O12" s="19" t="s">
        <v>6</v>
      </c>
      <c r="P12" s="22">
        <v>0</v>
      </c>
      <c r="Q12" s="23">
        <f>S12*3+U12</f>
        <v>4</v>
      </c>
      <c r="R12" s="23">
        <f>(E12+K12+N12)-(G12+M12+P12)</f>
        <v>10</v>
      </c>
      <c r="S12" s="22">
        <f>COUNTIF(V12:X12,"A")</f>
        <v>1</v>
      </c>
      <c r="T12" s="22">
        <f>COUNTIF(V12:X12,"C")</f>
        <v>1</v>
      </c>
      <c r="U12" s="22">
        <f>COUNTIF(V12:X12,"B")</f>
        <v>1</v>
      </c>
      <c r="V12" s="23" t="str">
        <f>IF(E12="","",IF(E12&gt;G12,"A",IF(E12=G12,"B","C")))</f>
        <v>C</v>
      </c>
      <c r="W12" s="23" t="str">
        <f>IF(K12="","",IF(K12&gt;M12,"A",IF(K12=M12,"B","C")))</f>
        <v>B</v>
      </c>
      <c r="X12" s="24" t="str">
        <f>IF(N12="","",IF(N12&gt;P12,"A",IF(N12=P12,"B","C")))</f>
        <v>A</v>
      </c>
      <c r="Y12" s="47">
        <v>2</v>
      </c>
    </row>
    <row r="13" spans="2:25">
      <c r="B13" s="1">
        <v>3</v>
      </c>
      <c r="C13" s="302" t="s">
        <v>603</v>
      </c>
      <c r="D13" s="303"/>
      <c r="E13" s="18">
        <v>2</v>
      </c>
      <c r="F13" s="19" t="s">
        <v>7</v>
      </c>
      <c r="G13" s="20">
        <v>10</v>
      </c>
      <c r="H13" s="21">
        <v>0</v>
      </c>
      <c r="I13" s="19" t="s">
        <v>7</v>
      </c>
      <c r="J13" s="20">
        <v>0</v>
      </c>
      <c r="K13" s="296"/>
      <c r="L13" s="297"/>
      <c r="M13" s="298"/>
      <c r="N13" s="21">
        <v>10</v>
      </c>
      <c r="O13" s="19" t="s">
        <v>7</v>
      </c>
      <c r="P13" s="22">
        <v>1</v>
      </c>
      <c r="Q13" s="23">
        <f>S13*3+U13</f>
        <v>4</v>
      </c>
      <c r="R13" s="23">
        <f>(E13+H13+N13)-(G13+J13+P13)</f>
        <v>1</v>
      </c>
      <c r="S13" s="22">
        <f>COUNTIF(V13:X13,"A")</f>
        <v>1</v>
      </c>
      <c r="T13" s="22">
        <f>COUNTIF(V13:X13,"C")</f>
        <v>1</v>
      </c>
      <c r="U13" s="22">
        <f>COUNTIF(V13:X13,"B")</f>
        <v>1</v>
      </c>
      <c r="V13" s="23" t="str">
        <f>IF(E13="","",IF(E13&gt;G13,"A",IF(E13=G13,"B","C")))</f>
        <v>C</v>
      </c>
      <c r="W13" s="23" t="str">
        <f>IF(H13="","",IF(H13&gt;J13,"A",IF(H13=J13,"B","C")))</f>
        <v>B</v>
      </c>
      <c r="X13" s="24" t="str">
        <f>IF(N13="","",IF(N13&gt;P13,"A",IF(N13=P13,"B","C")))</f>
        <v>A</v>
      </c>
      <c r="Y13" s="47">
        <v>3</v>
      </c>
    </row>
    <row r="14" spans="2:25" ht="14.25" thickBot="1">
      <c r="B14" s="1">
        <v>4</v>
      </c>
      <c r="C14" s="308" t="s">
        <v>260</v>
      </c>
      <c r="D14" s="309"/>
      <c r="E14" s="25">
        <v>4</v>
      </c>
      <c r="F14" s="26" t="s">
        <v>2</v>
      </c>
      <c r="G14" s="27">
        <v>6</v>
      </c>
      <c r="H14" s="28">
        <v>0</v>
      </c>
      <c r="I14" s="26" t="s">
        <v>2</v>
      </c>
      <c r="J14" s="27">
        <v>11</v>
      </c>
      <c r="K14" s="28">
        <v>1</v>
      </c>
      <c r="L14" s="26" t="s">
        <v>2</v>
      </c>
      <c r="M14" s="27">
        <v>10</v>
      </c>
      <c r="N14" s="299"/>
      <c r="O14" s="300"/>
      <c r="P14" s="301"/>
      <c r="Q14" s="29">
        <f>S14*3+U14</f>
        <v>0</v>
      </c>
      <c r="R14" s="29">
        <f>(E14+H14+K14)-(G14+J14+M14)</f>
        <v>-22</v>
      </c>
      <c r="S14" s="48">
        <f>COUNTIF(V14:X14,"A")</f>
        <v>0</v>
      </c>
      <c r="T14" s="48">
        <f>COUNTIF(V14:X14,"C")</f>
        <v>3</v>
      </c>
      <c r="U14" s="48">
        <f>COUNTIF(V14:X14,"B")</f>
        <v>0</v>
      </c>
      <c r="V14" s="29" t="str">
        <f>IF(E14="","",IF(E14&gt;G14,"A",IF(E14=G14,"B","C")))</f>
        <v>C</v>
      </c>
      <c r="W14" s="29" t="str">
        <f>IF(H14="","",IF(H14&gt;J14,"A",IF(H14=J14,"B","C")))</f>
        <v>C</v>
      </c>
      <c r="X14" s="30" t="str">
        <f>IF(K14="","",IF(K14&gt;M14,"A",IF(K14=M14,"B","C")))</f>
        <v>C</v>
      </c>
      <c r="Y14" s="49">
        <v>4</v>
      </c>
    </row>
    <row r="15" spans="2:25">
      <c r="C15" s="31"/>
      <c r="D15" s="31"/>
      <c r="E15" s="32"/>
      <c r="F15" s="32"/>
      <c r="G15" s="32"/>
      <c r="H15" s="32"/>
      <c r="I15" s="32"/>
      <c r="J15" s="32"/>
      <c r="K15" s="32"/>
      <c r="L15" s="32"/>
      <c r="M15" s="32"/>
      <c r="N15" s="32"/>
      <c r="O15" s="32"/>
      <c r="P15" s="32"/>
      <c r="Q15" s="32"/>
      <c r="R15" s="32"/>
      <c r="S15" s="32"/>
      <c r="T15" s="32"/>
      <c r="U15" s="32"/>
      <c r="V15" s="32"/>
      <c r="X15" s="6"/>
      <c r="Y15" s="6"/>
    </row>
    <row r="16" spans="2:25" ht="14.25" thickBot="1">
      <c r="C16" s="97"/>
      <c r="D16" s="97"/>
      <c r="E16" s="32"/>
      <c r="F16" s="32"/>
      <c r="G16" s="32"/>
      <c r="H16" s="32"/>
      <c r="I16" s="32"/>
      <c r="J16" s="32"/>
      <c r="K16" s="32"/>
      <c r="L16" s="32"/>
      <c r="M16" s="32"/>
      <c r="N16" s="32"/>
      <c r="O16" s="32"/>
      <c r="P16" s="32"/>
      <c r="Q16" s="32"/>
      <c r="R16" s="32"/>
      <c r="S16" s="32"/>
      <c r="T16" s="32"/>
      <c r="U16" s="32"/>
      <c r="V16" s="32"/>
      <c r="X16" s="6"/>
      <c r="Y16" s="6"/>
    </row>
    <row r="17" spans="2:26" ht="14.25" thickBot="1">
      <c r="C17" s="9" t="s">
        <v>378</v>
      </c>
      <c r="D17" s="64" t="s">
        <v>379</v>
      </c>
      <c r="E17" s="348" t="str">
        <f>C18</f>
        <v>藤沢翔陵</v>
      </c>
      <c r="F17" s="349"/>
      <c r="G17" s="350"/>
      <c r="H17" s="312" t="str">
        <f>C19</f>
        <v>寒　　川</v>
      </c>
      <c r="I17" s="313"/>
      <c r="J17" s="314"/>
      <c r="K17" s="312" t="str">
        <f>C20</f>
        <v>茅ケ崎西浜</v>
      </c>
      <c r="L17" s="313"/>
      <c r="M17" s="314"/>
      <c r="N17" s="312" t="str">
        <f>C21</f>
        <v>湘南学園</v>
      </c>
      <c r="O17" s="313"/>
      <c r="P17" s="314"/>
      <c r="Q17" s="10" t="s">
        <v>0</v>
      </c>
      <c r="R17" s="10" t="s">
        <v>68</v>
      </c>
      <c r="S17" s="11" t="s">
        <v>69</v>
      </c>
      <c r="T17" s="11" t="s">
        <v>70</v>
      </c>
      <c r="U17" s="11" t="s">
        <v>71</v>
      </c>
      <c r="V17" s="11"/>
      <c r="W17" s="11"/>
      <c r="X17" s="12"/>
      <c r="Y17" s="44" t="s">
        <v>1</v>
      </c>
    </row>
    <row r="18" spans="2:26" ht="14.25" thickTop="1">
      <c r="B18" s="1">
        <v>1</v>
      </c>
      <c r="C18" s="304" t="s">
        <v>380</v>
      </c>
      <c r="D18" s="305"/>
      <c r="E18" s="315"/>
      <c r="F18" s="316"/>
      <c r="G18" s="317"/>
      <c r="H18" s="13">
        <v>8</v>
      </c>
      <c r="I18" s="14" t="s">
        <v>8</v>
      </c>
      <c r="J18" s="15">
        <v>0</v>
      </c>
      <c r="K18" s="13">
        <v>8</v>
      </c>
      <c r="L18" s="14" t="s">
        <v>8</v>
      </c>
      <c r="M18" s="15">
        <v>6</v>
      </c>
      <c r="N18" s="13">
        <v>10</v>
      </c>
      <c r="O18" s="14" t="s">
        <v>8</v>
      </c>
      <c r="P18" s="16">
        <v>0</v>
      </c>
      <c r="Q18" s="17">
        <f>S18*3+U18</f>
        <v>9</v>
      </c>
      <c r="R18" s="17">
        <f>(H18+K18+N18)-(J18+M18+P18)</f>
        <v>20</v>
      </c>
      <c r="S18" s="16">
        <f>COUNTIF(V18:X18,"A")</f>
        <v>3</v>
      </c>
      <c r="T18" s="16">
        <f>COUNTIF(V18:X18,"C")</f>
        <v>0</v>
      </c>
      <c r="U18" s="16">
        <f>COUNTIF(V18:X18,"B")</f>
        <v>0</v>
      </c>
      <c r="V18" s="17" t="str">
        <f>IF(H18="","",IF(H18&gt;J18,"A",IF(H18=J18,"B","C")))</f>
        <v>A</v>
      </c>
      <c r="W18" s="17" t="str">
        <f>IF(K18="","",IF(K18&gt;M18,"A",IF(K18=M18,"B","C")))</f>
        <v>A</v>
      </c>
      <c r="X18" s="45" t="str">
        <f>IF(N18="","",IF(N18&gt;P18,"A",IF(N18=P18,"B","C")))</f>
        <v>A</v>
      </c>
      <c r="Y18" s="46">
        <v>1</v>
      </c>
    </row>
    <row r="19" spans="2:26">
      <c r="B19" s="1">
        <v>2</v>
      </c>
      <c r="C19" s="302" t="s">
        <v>372</v>
      </c>
      <c r="D19" s="303"/>
      <c r="E19" s="18">
        <v>0</v>
      </c>
      <c r="F19" s="19" t="s">
        <v>4</v>
      </c>
      <c r="G19" s="20">
        <v>8</v>
      </c>
      <c r="H19" s="296"/>
      <c r="I19" s="297"/>
      <c r="J19" s="298"/>
      <c r="K19" s="21">
        <v>4</v>
      </c>
      <c r="L19" s="19" t="s">
        <v>4</v>
      </c>
      <c r="M19" s="20">
        <v>9</v>
      </c>
      <c r="N19" s="21">
        <v>7</v>
      </c>
      <c r="O19" s="19" t="s">
        <v>4</v>
      </c>
      <c r="P19" s="22">
        <v>3</v>
      </c>
      <c r="Q19" s="23">
        <f>S19*3+U19</f>
        <v>3</v>
      </c>
      <c r="R19" s="23">
        <f>(E19+K19+N19)-(G19+M19+P19)</f>
        <v>-9</v>
      </c>
      <c r="S19" s="22">
        <f>COUNTIF(V19:X19,"A")</f>
        <v>1</v>
      </c>
      <c r="T19" s="22">
        <f>COUNTIF(V19:X19,"C")</f>
        <v>2</v>
      </c>
      <c r="U19" s="22">
        <f>COUNTIF(V19:X19,"B")</f>
        <v>0</v>
      </c>
      <c r="V19" s="23" t="str">
        <f>IF(E19="","",IF(E19&gt;G19,"A",IF(E19=G19,"B","C")))</f>
        <v>C</v>
      </c>
      <c r="W19" s="23" t="str">
        <f>IF(K19="","",IF(K19&gt;M19,"A",IF(K19=M19,"B","C")))</f>
        <v>C</v>
      </c>
      <c r="X19" s="24" t="str">
        <f>IF(N19="","",IF(N19&gt;P19,"A",IF(N19=P19,"B","C")))</f>
        <v>A</v>
      </c>
      <c r="Y19" s="47">
        <v>3</v>
      </c>
    </row>
    <row r="20" spans="2:26">
      <c r="B20" s="1">
        <v>3</v>
      </c>
      <c r="C20" s="304" t="s">
        <v>386</v>
      </c>
      <c r="D20" s="305"/>
      <c r="E20" s="18">
        <v>6</v>
      </c>
      <c r="F20" s="19" t="s">
        <v>2</v>
      </c>
      <c r="G20" s="20">
        <v>8</v>
      </c>
      <c r="H20" s="21">
        <v>9</v>
      </c>
      <c r="I20" s="19" t="s">
        <v>2</v>
      </c>
      <c r="J20" s="20">
        <v>4</v>
      </c>
      <c r="K20" s="296"/>
      <c r="L20" s="297"/>
      <c r="M20" s="298"/>
      <c r="N20" s="21">
        <v>10</v>
      </c>
      <c r="O20" s="19" t="s">
        <v>2</v>
      </c>
      <c r="P20" s="22">
        <v>3</v>
      </c>
      <c r="Q20" s="23">
        <f>S20*3+U20</f>
        <v>6</v>
      </c>
      <c r="R20" s="23">
        <f>(E20+H20+N20)-(G20+J20+P20)</f>
        <v>10</v>
      </c>
      <c r="S20" s="22">
        <f>COUNTIF(V20:X20,"A")</f>
        <v>2</v>
      </c>
      <c r="T20" s="22">
        <f>COUNTIF(V20:X20,"C")</f>
        <v>1</v>
      </c>
      <c r="U20" s="22">
        <f>COUNTIF(V20:X20,"B")</f>
        <v>0</v>
      </c>
      <c r="V20" s="23" t="str">
        <f>IF(E20="","",IF(E20&gt;G20,"A",IF(E20=G20,"B","C")))</f>
        <v>C</v>
      </c>
      <c r="W20" s="23" t="str">
        <f>IF(H20="","",IF(H20&gt;J20,"A",IF(H20=J20,"B","C")))</f>
        <v>A</v>
      </c>
      <c r="X20" s="24" t="str">
        <f>IF(N20="","",IF(N20&gt;P20,"A",IF(N20=P20,"B","C")))</f>
        <v>A</v>
      </c>
      <c r="Y20" s="47">
        <v>2</v>
      </c>
    </row>
    <row r="21" spans="2:26" ht="14.25" thickBot="1">
      <c r="B21" s="1">
        <v>4</v>
      </c>
      <c r="C21" s="306" t="s">
        <v>388</v>
      </c>
      <c r="D21" s="307"/>
      <c r="E21" s="25">
        <v>0</v>
      </c>
      <c r="F21" s="26" t="s">
        <v>9</v>
      </c>
      <c r="G21" s="27">
        <v>10</v>
      </c>
      <c r="H21" s="28">
        <v>3</v>
      </c>
      <c r="I21" s="26" t="s">
        <v>9</v>
      </c>
      <c r="J21" s="27">
        <v>7</v>
      </c>
      <c r="K21" s="28">
        <v>3</v>
      </c>
      <c r="L21" s="26" t="s">
        <v>9</v>
      </c>
      <c r="M21" s="27">
        <v>10</v>
      </c>
      <c r="N21" s="299"/>
      <c r="O21" s="300"/>
      <c r="P21" s="301"/>
      <c r="Q21" s="29">
        <f>S21*3+U21</f>
        <v>0</v>
      </c>
      <c r="R21" s="29">
        <f>(E21+H21+K21)-(G21+J21+M21)</f>
        <v>-21</v>
      </c>
      <c r="S21" s="48">
        <f>COUNTIF(V21:X21,"A")</f>
        <v>0</v>
      </c>
      <c r="T21" s="48">
        <f>COUNTIF(V21:X21,"C")</f>
        <v>3</v>
      </c>
      <c r="U21" s="48">
        <f>COUNTIF(V21:X21,"B")</f>
        <v>0</v>
      </c>
      <c r="V21" s="29" t="str">
        <f>IF(E21="","",IF(E21&gt;G21,"A",IF(E21=G21,"B","C")))</f>
        <v>C</v>
      </c>
      <c r="W21" s="29" t="str">
        <f>IF(H21="","",IF(H21&gt;J21,"A",IF(H21=J21,"B","C")))</f>
        <v>C</v>
      </c>
      <c r="X21" s="30" t="str">
        <f>IF(K21="","",IF(K21&gt;M21,"A",IF(K21=M21,"B","C")))</f>
        <v>C</v>
      </c>
      <c r="Y21" s="49">
        <v>4</v>
      </c>
    </row>
    <row r="22" spans="2:26" s="56" customFormat="1">
      <c r="C22" s="31"/>
      <c r="D22" s="31"/>
      <c r="E22" s="38"/>
      <c r="F22" s="38"/>
      <c r="G22" s="38"/>
      <c r="H22" s="38"/>
      <c r="I22" s="38"/>
      <c r="J22" s="38"/>
      <c r="K22" s="38"/>
      <c r="L22" s="38"/>
      <c r="M22" s="38"/>
      <c r="N22" s="38"/>
      <c r="O22" s="38"/>
      <c r="P22" s="38"/>
      <c r="Q22" s="38"/>
      <c r="R22" s="38"/>
      <c r="S22" s="38"/>
      <c r="T22" s="38"/>
      <c r="U22" s="38"/>
      <c r="V22" s="38"/>
      <c r="W22" s="38"/>
      <c r="X22" s="38"/>
      <c r="Y22" s="50"/>
      <c r="Z22" s="102"/>
    </row>
    <row r="23" spans="2:26" s="56" customFormat="1" ht="14.25" thickBot="1">
      <c r="C23" s="97"/>
      <c r="D23" s="97"/>
      <c r="E23" s="38"/>
      <c r="F23" s="38"/>
      <c r="G23" s="38"/>
      <c r="H23" s="38"/>
      <c r="I23" s="38"/>
      <c r="J23" s="38"/>
      <c r="K23" s="38"/>
      <c r="L23" s="38"/>
      <c r="M23" s="38"/>
      <c r="N23" s="38"/>
      <c r="O23" s="38"/>
      <c r="P23" s="38"/>
      <c r="Q23" s="38"/>
      <c r="R23" s="38"/>
      <c r="S23" s="38"/>
      <c r="T23" s="38"/>
      <c r="U23" s="38"/>
      <c r="V23" s="38"/>
      <c r="W23" s="38"/>
      <c r="X23" s="38"/>
      <c r="Y23" s="50"/>
      <c r="Z23" s="102"/>
    </row>
    <row r="24" spans="2:26" ht="14.25" customHeight="1" thickBot="1">
      <c r="C24" s="9" t="s">
        <v>305</v>
      </c>
      <c r="D24" s="64" t="s">
        <v>604</v>
      </c>
      <c r="E24" s="348" t="str">
        <f>C25</f>
        <v>日大藤沢</v>
      </c>
      <c r="F24" s="349"/>
      <c r="G24" s="350"/>
      <c r="H24" s="312" t="str">
        <f>C26</f>
        <v>茅 ケ 崎</v>
      </c>
      <c r="I24" s="313"/>
      <c r="J24" s="314"/>
      <c r="K24" s="312" t="str">
        <f>C27</f>
        <v>深　　沢</v>
      </c>
      <c r="L24" s="313"/>
      <c r="M24" s="314"/>
      <c r="N24" s="312" t="str">
        <f>C28</f>
        <v>大　　船</v>
      </c>
      <c r="O24" s="313"/>
      <c r="P24" s="314"/>
      <c r="Q24" s="10" t="s">
        <v>0</v>
      </c>
      <c r="R24" s="10" t="s">
        <v>68</v>
      </c>
      <c r="S24" s="11" t="s">
        <v>69</v>
      </c>
      <c r="T24" s="11" t="s">
        <v>70</v>
      </c>
      <c r="U24" s="11" t="s">
        <v>71</v>
      </c>
      <c r="V24" s="11"/>
      <c r="W24" s="11"/>
      <c r="X24" s="12"/>
      <c r="Y24" s="44" t="s">
        <v>1</v>
      </c>
    </row>
    <row r="25" spans="2:26" ht="14.25" thickTop="1">
      <c r="B25" s="1">
        <v>1</v>
      </c>
      <c r="C25" s="304" t="s">
        <v>384</v>
      </c>
      <c r="D25" s="305"/>
      <c r="E25" s="315"/>
      <c r="F25" s="316"/>
      <c r="G25" s="317"/>
      <c r="H25" s="13">
        <v>4</v>
      </c>
      <c r="I25" s="14" t="s">
        <v>10</v>
      </c>
      <c r="J25" s="15">
        <v>0</v>
      </c>
      <c r="K25" s="13">
        <v>10</v>
      </c>
      <c r="L25" s="14" t="s">
        <v>10</v>
      </c>
      <c r="M25" s="15">
        <v>0</v>
      </c>
      <c r="N25" s="13">
        <v>8</v>
      </c>
      <c r="O25" s="14" t="s">
        <v>10</v>
      </c>
      <c r="P25" s="16">
        <v>4</v>
      </c>
      <c r="Q25" s="17">
        <f>S25*3+U25</f>
        <v>9</v>
      </c>
      <c r="R25" s="17">
        <f>(H25+K25+N25)-(J25+M25+P25)</f>
        <v>18</v>
      </c>
      <c r="S25" s="16">
        <f>COUNTIF(V25:X25,"A")</f>
        <v>3</v>
      </c>
      <c r="T25" s="16">
        <f>COUNTIF(V25:X25,"C")</f>
        <v>0</v>
      </c>
      <c r="U25" s="16">
        <f>COUNTIF(V25:X25,"B")</f>
        <v>0</v>
      </c>
      <c r="V25" s="17" t="str">
        <f>IF(H25="","",IF(H25&gt;J25,"A",IF(H25=J25,"B","C")))</f>
        <v>A</v>
      </c>
      <c r="W25" s="17" t="str">
        <f>IF(K25="","",IF(K25&gt;M25,"A",IF(K25=M25,"B","C")))</f>
        <v>A</v>
      </c>
      <c r="X25" s="45" t="str">
        <f>IF(N25="","",IF(N25&gt;P25,"A",IF(N25=P25,"B","C")))</f>
        <v>A</v>
      </c>
      <c r="Y25" s="46">
        <v>1</v>
      </c>
    </row>
    <row r="26" spans="2:26">
      <c r="B26" s="1">
        <v>2</v>
      </c>
      <c r="C26" s="304" t="s">
        <v>382</v>
      </c>
      <c r="D26" s="305"/>
      <c r="E26" s="18">
        <v>0</v>
      </c>
      <c r="F26" s="19" t="s">
        <v>7</v>
      </c>
      <c r="G26" s="20">
        <v>4</v>
      </c>
      <c r="H26" s="296"/>
      <c r="I26" s="297"/>
      <c r="J26" s="298"/>
      <c r="K26" s="21">
        <v>11</v>
      </c>
      <c r="L26" s="19" t="s">
        <v>7</v>
      </c>
      <c r="M26" s="20">
        <v>4</v>
      </c>
      <c r="N26" s="21">
        <v>5</v>
      </c>
      <c r="O26" s="19" t="s">
        <v>7</v>
      </c>
      <c r="P26" s="22">
        <v>2</v>
      </c>
      <c r="Q26" s="23">
        <f>S26*3+U26</f>
        <v>6</v>
      </c>
      <c r="R26" s="23">
        <f>(E26+K26+N26)-(G26+M26+P26)</f>
        <v>6</v>
      </c>
      <c r="S26" s="22">
        <f>COUNTIF(V26:X26,"A")</f>
        <v>2</v>
      </c>
      <c r="T26" s="22">
        <f>COUNTIF(V26:X26,"C")</f>
        <v>1</v>
      </c>
      <c r="U26" s="22">
        <f>COUNTIF(V26:X26,"B")</f>
        <v>0</v>
      </c>
      <c r="V26" s="23" t="str">
        <f>IF(E26="","",IF(E26&gt;G26,"A",IF(E26=G26,"B","C")))</f>
        <v>C</v>
      </c>
      <c r="W26" s="23" t="str">
        <f>IF(K26="","",IF(K26&gt;M26,"A",IF(K26=M26,"B","C")))</f>
        <v>A</v>
      </c>
      <c r="X26" s="24" t="str">
        <f>IF(N26="","",IF(N26&gt;P26,"A",IF(N26=P26,"B","C")))</f>
        <v>A</v>
      </c>
      <c r="Y26" s="47">
        <v>2</v>
      </c>
    </row>
    <row r="27" spans="2:26">
      <c r="B27" s="1">
        <v>3</v>
      </c>
      <c r="C27" s="302" t="s">
        <v>385</v>
      </c>
      <c r="D27" s="303"/>
      <c r="E27" s="18">
        <v>0</v>
      </c>
      <c r="F27" s="19" t="s">
        <v>11</v>
      </c>
      <c r="G27" s="20">
        <v>10</v>
      </c>
      <c r="H27" s="21">
        <v>4</v>
      </c>
      <c r="I27" s="19" t="s">
        <v>11</v>
      </c>
      <c r="J27" s="20">
        <v>11</v>
      </c>
      <c r="K27" s="296"/>
      <c r="L27" s="297"/>
      <c r="M27" s="298"/>
      <c r="N27" s="21">
        <v>4</v>
      </c>
      <c r="O27" s="19" t="s">
        <v>11</v>
      </c>
      <c r="P27" s="22">
        <v>11</v>
      </c>
      <c r="Q27" s="23">
        <f>S27*3+U27</f>
        <v>0</v>
      </c>
      <c r="R27" s="23">
        <f>(E27+H27+N27)-(G27+J27+P27)</f>
        <v>-24</v>
      </c>
      <c r="S27" s="22">
        <f>COUNTIF(V27:X27,"A")</f>
        <v>0</v>
      </c>
      <c r="T27" s="22">
        <f>COUNTIF(V27:X27,"C")</f>
        <v>3</v>
      </c>
      <c r="U27" s="22">
        <f>COUNTIF(V27:X27,"B")</f>
        <v>0</v>
      </c>
      <c r="V27" s="23" t="str">
        <f>IF(E27="","",IF(E27&gt;G27,"A",IF(E27=G27,"B","C")))</f>
        <v>C</v>
      </c>
      <c r="W27" s="23" t="str">
        <f>IF(H27="","",IF(H27&gt;J27,"A",IF(H27=J27,"B","C")))</f>
        <v>C</v>
      </c>
      <c r="X27" s="24" t="str">
        <f>IF(N27="","",IF(N27&gt;P27,"A",IF(N27=P27,"B","C")))</f>
        <v>C</v>
      </c>
      <c r="Y27" s="47">
        <v>4</v>
      </c>
    </row>
    <row r="28" spans="2:26" ht="14.25" thickBot="1">
      <c r="B28" s="1">
        <v>4</v>
      </c>
      <c r="C28" s="306" t="s">
        <v>508</v>
      </c>
      <c r="D28" s="307"/>
      <c r="E28" s="25">
        <v>4</v>
      </c>
      <c r="F28" s="26" t="s">
        <v>7</v>
      </c>
      <c r="G28" s="27">
        <v>8</v>
      </c>
      <c r="H28" s="28">
        <v>2</v>
      </c>
      <c r="I28" s="26" t="s">
        <v>7</v>
      </c>
      <c r="J28" s="27">
        <v>5</v>
      </c>
      <c r="K28" s="28">
        <v>11</v>
      </c>
      <c r="L28" s="26" t="s">
        <v>7</v>
      </c>
      <c r="M28" s="27">
        <v>4</v>
      </c>
      <c r="N28" s="299"/>
      <c r="O28" s="300"/>
      <c r="P28" s="301"/>
      <c r="Q28" s="29">
        <f>S28*3+U28</f>
        <v>3</v>
      </c>
      <c r="R28" s="29">
        <f>(E28+H28+K28)-(G28+J28+M28)</f>
        <v>0</v>
      </c>
      <c r="S28" s="48">
        <f>COUNTIF(V28:X28,"A")</f>
        <v>1</v>
      </c>
      <c r="T28" s="48">
        <f>COUNTIF(V28:X28,"C")</f>
        <v>2</v>
      </c>
      <c r="U28" s="48">
        <f>COUNTIF(V28:X28,"B")</f>
        <v>0</v>
      </c>
      <c r="V28" s="29" t="str">
        <f>IF(E28="","",IF(E28&gt;G28,"A",IF(E28=G28,"B","C")))</f>
        <v>C</v>
      </c>
      <c r="W28" s="29" t="str">
        <f>IF(H28="","",IF(H28&gt;J28,"A",IF(H28=J28,"B","C")))</f>
        <v>C</v>
      </c>
      <c r="X28" s="30" t="str">
        <f>IF(K28="","",IF(K28&gt;M28,"A",IF(K28=M28,"B","C")))</f>
        <v>A</v>
      </c>
      <c r="Y28" s="49">
        <v>3</v>
      </c>
    </row>
    <row r="29" spans="2:26">
      <c r="C29" s="101"/>
      <c r="D29" s="101"/>
      <c r="E29" s="32"/>
      <c r="F29" s="32"/>
      <c r="G29" s="32"/>
      <c r="H29" s="32"/>
      <c r="I29" s="32"/>
      <c r="J29" s="32"/>
      <c r="K29" s="32"/>
      <c r="L29" s="32"/>
      <c r="M29" s="32"/>
      <c r="N29" s="32"/>
      <c r="O29" s="32"/>
      <c r="P29" s="32"/>
      <c r="Q29" s="32"/>
      <c r="R29" s="32"/>
      <c r="S29" s="32"/>
      <c r="T29" s="32"/>
      <c r="U29" s="32"/>
      <c r="V29" s="32"/>
      <c r="X29" s="6"/>
      <c r="Y29" s="6"/>
    </row>
    <row r="30" spans="2:26" ht="14.25" thickBot="1">
      <c r="C30" s="31"/>
      <c r="D30" s="31"/>
      <c r="E30" s="32"/>
      <c r="F30" s="32"/>
      <c r="G30" s="32"/>
      <c r="H30" s="32"/>
      <c r="I30" s="32"/>
      <c r="J30" s="32"/>
      <c r="K30" s="32"/>
      <c r="L30" s="32"/>
      <c r="M30" s="32"/>
      <c r="N30" s="32"/>
      <c r="O30" s="32"/>
      <c r="P30" s="32"/>
      <c r="Q30" s="32"/>
      <c r="R30" s="32"/>
      <c r="S30" s="32"/>
      <c r="T30" s="32"/>
      <c r="U30" s="32"/>
      <c r="V30" s="32"/>
      <c r="X30" s="6"/>
      <c r="Y30" s="6"/>
    </row>
    <row r="31" spans="2:26" ht="14.25" thickBot="1">
      <c r="C31" s="9" t="s">
        <v>306</v>
      </c>
      <c r="D31" s="281" t="s">
        <v>503</v>
      </c>
      <c r="E31" s="348" t="str">
        <f>C32</f>
        <v>茅ケ崎北陵</v>
      </c>
      <c r="F31" s="349"/>
      <c r="G31" s="350"/>
      <c r="H31" s="312" t="str">
        <f>C33</f>
        <v>藤沢清流</v>
      </c>
      <c r="I31" s="313"/>
      <c r="J31" s="314"/>
      <c r="K31" s="312" t="str">
        <f>C34</f>
        <v>鎌　　倉</v>
      </c>
      <c r="L31" s="313"/>
      <c r="M31" s="314"/>
      <c r="N31" s="312" t="str">
        <f>C35</f>
        <v>慶應藤沢</v>
      </c>
      <c r="O31" s="313"/>
      <c r="P31" s="314"/>
      <c r="Q31" s="10" t="s">
        <v>0</v>
      </c>
      <c r="R31" s="10" t="s">
        <v>68</v>
      </c>
      <c r="S31" s="11" t="s">
        <v>69</v>
      </c>
      <c r="T31" s="11" t="s">
        <v>70</v>
      </c>
      <c r="U31" s="11" t="s">
        <v>71</v>
      </c>
      <c r="V31" s="11"/>
      <c r="W31" s="11"/>
      <c r="X31" s="12"/>
      <c r="Y31" s="44" t="s">
        <v>1</v>
      </c>
    </row>
    <row r="32" spans="2:26" ht="14.25" thickTop="1">
      <c r="B32" s="1">
        <v>1</v>
      </c>
      <c r="C32" s="302" t="s">
        <v>504</v>
      </c>
      <c r="D32" s="303"/>
      <c r="E32" s="315"/>
      <c r="F32" s="316"/>
      <c r="G32" s="317"/>
      <c r="H32" s="13">
        <v>4</v>
      </c>
      <c r="I32" s="14" t="s">
        <v>2</v>
      </c>
      <c r="J32" s="15">
        <v>7</v>
      </c>
      <c r="K32" s="13">
        <v>6</v>
      </c>
      <c r="L32" s="14" t="s">
        <v>2</v>
      </c>
      <c r="M32" s="15">
        <v>1</v>
      </c>
      <c r="N32" s="13">
        <v>8</v>
      </c>
      <c r="O32" s="14" t="s">
        <v>2</v>
      </c>
      <c r="P32" s="16">
        <v>7</v>
      </c>
      <c r="Q32" s="17">
        <f>S32*3+U32</f>
        <v>6</v>
      </c>
      <c r="R32" s="17">
        <f>(H32+K32+N32)-(J32+M32+P32)</f>
        <v>3</v>
      </c>
      <c r="S32" s="16">
        <f>COUNTIF(V32:X32,"A")</f>
        <v>2</v>
      </c>
      <c r="T32" s="16">
        <f>COUNTIF(V32:X32,"C")</f>
        <v>1</v>
      </c>
      <c r="U32" s="16">
        <f>COUNTIF(V32:X32,"B")</f>
        <v>0</v>
      </c>
      <c r="V32" s="17" t="str">
        <f>IF(H32="","",IF(H32&gt;J32,"A",IF(H32=J32,"B","C")))</f>
        <v>C</v>
      </c>
      <c r="W32" s="17" t="str">
        <f>IF(K32="","",IF(K32&gt;M32,"A",IF(K32=M32,"B","C")))</f>
        <v>A</v>
      </c>
      <c r="X32" s="45" t="str">
        <f>IF(N32="","",IF(N32&gt;P32,"A",IF(N32=P32,"B","C")))</f>
        <v>A</v>
      </c>
      <c r="Y32" s="46">
        <v>3</v>
      </c>
    </row>
    <row r="33" spans="1:25">
      <c r="B33" s="1">
        <v>2</v>
      </c>
      <c r="C33" s="304" t="s">
        <v>376</v>
      </c>
      <c r="D33" s="305"/>
      <c r="E33" s="18">
        <v>7</v>
      </c>
      <c r="F33" s="19" t="s">
        <v>2</v>
      </c>
      <c r="G33" s="20">
        <v>4</v>
      </c>
      <c r="H33" s="296"/>
      <c r="I33" s="297"/>
      <c r="J33" s="298"/>
      <c r="K33" s="21">
        <v>17</v>
      </c>
      <c r="L33" s="19" t="s">
        <v>2</v>
      </c>
      <c r="M33" s="20">
        <v>2</v>
      </c>
      <c r="N33" s="21">
        <v>5</v>
      </c>
      <c r="O33" s="19" t="s">
        <v>2</v>
      </c>
      <c r="P33" s="203">
        <v>7</v>
      </c>
      <c r="Q33" s="23">
        <f>S33*3+U33</f>
        <v>6</v>
      </c>
      <c r="R33" s="23">
        <f>(E33+K33+N33)-(G33+M33+P33)</f>
        <v>16</v>
      </c>
      <c r="S33" s="203">
        <f>COUNTIF(V33:X33,"A")</f>
        <v>2</v>
      </c>
      <c r="T33" s="203">
        <f>COUNTIF(V33:X33,"C")</f>
        <v>1</v>
      </c>
      <c r="U33" s="203">
        <f>COUNTIF(V33:X33,"B")</f>
        <v>0</v>
      </c>
      <c r="V33" s="23" t="str">
        <f>IF(E33="","",IF(E33&gt;G33,"A",IF(E33=G33,"B","C")))</f>
        <v>A</v>
      </c>
      <c r="W33" s="23" t="str">
        <f>IF(K33="","",IF(K33&gt;M33,"A",IF(K33=M33,"B","C")))</f>
        <v>A</v>
      </c>
      <c r="X33" s="24" t="str">
        <f>IF(N33="","",IF(N33&gt;P33,"A",IF(N33=P33,"B","C")))</f>
        <v>C</v>
      </c>
      <c r="Y33" s="47">
        <v>1</v>
      </c>
    </row>
    <row r="34" spans="1:25">
      <c r="B34" s="1">
        <v>3</v>
      </c>
      <c r="C34" s="302" t="s">
        <v>377</v>
      </c>
      <c r="D34" s="303"/>
      <c r="E34" s="18">
        <v>1</v>
      </c>
      <c r="F34" s="19" t="s">
        <v>2</v>
      </c>
      <c r="G34" s="20">
        <v>6</v>
      </c>
      <c r="H34" s="21">
        <v>2</v>
      </c>
      <c r="I34" s="19" t="s">
        <v>2</v>
      </c>
      <c r="J34" s="20">
        <v>17</v>
      </c>
      <c r="K34" s="296"/>
      <c r="L34" s="297"/>
      <c r="M34" s="298"/>
      <c r="N34" s="21">
        <v>7</v>
      </c>
      <c r="O34" s="19" t="s">
        <v>2</v>
      </c>
      <c r="P34" s="203">
        <v>17</v>
      </c>
      <c r="Q34" s="23">
        <f>S34*3+U34</f>
        <v>0</v>
      </c>
      <c r="R34" s="23">
        <f>(E34+H34+N34)-(G34+J34+P34)</f>
        <v>-30</v>
      </c>
      <c r="S34" s="203">
        <f>COUNTIF(V34:X34,"A")</f>
        <v>0</v>
      </c>
      <c r="T34" s="203">
        <f>COUNTIF(V34:X34,"C")</f>
        <v>3</v>
      </c>
      <c r="U34" s="203">
        <f>COUNTIF(V34:X34,"B")</f>
        <v>0</v>
      </c>
      <c r="V34" s="23" t="str">
        <f>IF(E34="","",IF(E34&gt;G34,"A",IF(E34=G34,"B","C")))</f>
        <v>C</v>
      </c>
      <c r="W34" s="23" t="str">
        <f>IF(H34="","",IF(H34&gt;J34,"A",IF(H34=J34,"B","C")))</f>
        <v>C</v>
      </c>
      <c r="X34" s="24" t="str">
        <f>IF(N34="","",IF(N34&gt;P34,"A",IF(N34=P34,"B","C")))</f>
        <v>C</v>
      </c>
      <c r="Y34" s="47">
        <v>4</v>
      </c>
    </row>
    <row r="35" spans="1:25" ht="14.25" thickBot="1">
      <c r="A35" s="33"/>
      <c r="B35" s="1">
        <v>4</v>
      </c>
      <c r="C35" s="310" t="s">
        <v>381</v>
      </c>
      <c r="D35" s="311"/>
      <c r="E35" s="25">
        <v>7</v>
      </c>
      <c r="F35" s="26" t="s">
        <v>2</v>
      </c>
      <c r="G35" s="27">
        <v>8</v>
      </c>
      <c r="H35" s="28">
        <v>7</v>
      </c>
      <c r="I35" s="26" t="s">
        <v>2</v>
      </c>
      <c r="J35" s="27">
        <v>5</v>
      </c>
      <c r="K35" s="28">
        <v>17</v>
      </c>
      <c r="L35" s="26" t="s">
        <v>2</v>
      </c>
      <c r="M35" s="27">
        <v>7</v>
      </c>
      <c r="N35" s="299"/>
      <c r="O35" s="300"/>
      <c r="P35" s="301"/>
      <c r="Q35" s="29">
        <f>S35*3+U35</f>
        <v>6</v>
      </c>
      <c r="R35" s="29">
        <f>(E35+H35+K35)-(G35+J35+M35)</f>
        <v>11</v>
      </c>
      <c r="S35" s="48">
        <f>COUNTIF(V35:X35,"A")</f>
        <v>2</v>
      </c>
      <c r="T35" s="48">
        <f>COUNTIF(V35:X35,"C")</f>
        <v>1</v>
      </c>
      <c r="U35" s="48">
        <f>COUNTIF(V35:X35,"B")</f>
        <v>0</v>
      </c>
      <c r="V35" s="29" t="str">
        <f>IF(E35="","",IF(E35&gt;G35,"A",IF(E35=G35,"B","C")))</f>
        <v>C</v>
      </c>
      <c r="W35" s="29" t="str">
        <f>IF(H35="","",IF(H35&gt;J35,"A",IF(H35=J35,"B","C")))</f>
        <v>A</v>
      </c>
      <c r="X35" s="30" t="str">
        <f>IF(K35="","",IF(K35&gt;M35,"A",IF(K35=M35,"B","C")))</f>
        <v>A</v>
      </c>
      <c r="Y35" s="49">
        <v>2</v>
      </c>
    </row>
    <row r="36" spans="1:25">
      <c r="A36" s="33"/>
      <c r="B36" s="33"/>
      <c r="C36" s="101"/>
      <c r="D36" s="171"/>
      <c r="E36" s="32"/>
      <c r="F36" s="32"/>
      <c r="G36" s="32"/>
      <c r="H36" s="36"/>
      <c r="I36" s="32"/>
      <c r="J36" s="32"/>
      <c r="K36" s="32"/>
      <c r="L36" s="32"/>
      <c r="M36" s="32"/>
      <c r="N36" s="32"/>
      <c r="O36" s="32"/>
      <c r="P36" s="32"/>
      <c r="Q36" s="32"/>
      <c r="R36" s="32"/>
      <c r="S36" s="32"/>
      <c r="T36" s="32"/>
      <c r="U36" s="32"/>
      <c r="V36" s="32"/>
      <c r="W36" s="37"/>
      <c r="X36" s="33"/>
    </row>
    <row r="37" spans="1:25" ht="14.25" thickBot="1">
      <c r="A37" s="33"/>
      <c r="B37" s="33"/>
      <c r="C37" s="97"/>
      <c r="D37" s="97"/>
      <c r="E37" s="32"/>
      <c r="F37" s="32"/>
      <c r="G37" s="32"/>
      <c r="H37" s="32"/>
      <c r="I37" s="32"/>
      <c r="J37" s="32"/>
      <c r="K37" s="32"/>
      <c r="L37" s="32"/>
      <c r="M37" s="32"/>
      <c r="N37" s="32"/>
      <c r="O37" s="32"/>
      <c r="P37" s="32"/>
      <c r="Q37" s="32"/>
      <c r="R37" s="32"/>
      <c r="S37" s="32"/>
      <c r="T37" s="32"/>
      <c r="U37" s="32"/>
      <c r="V37" s="32"/>
      <c r="W37" s="37"/>
      <c r="X37" s="33"/>
    </row>
    <row r="38" spans="1:25" ht="14.25" thickBot="1">
      <c r="A38" s="33"/>
      <c r="B38" s="33"/>
      <c r="C38" s="9" t="s">
        <v>387</v>
      </c>
      <c r="D38" s="247" t="s">
        <v>505</v>
      </c>
      <c r="E38" s="312" t="str">
        <f>C39</f>
        <v>藤嶺藤沢</v>
      </c>
      <c r="F38" s="313"/>
      <c r="G38" s="314"/>
      <c r="H38" s="312" t="str">
        <f>C40</f>
        <v>藤沢工科</v>
      </c>
      <c r="I38" s="313"/>
      <c r="J38" s="314"/>
      <c r="K38" s="312" t="str">
        <f>C41</f>
        <v>鎌倉学園</v>
      </c>
      <c r="L38" s="313"/>
      <c r="M38" s="314"/>
      <c r="N38" s="352"/>
      <c r="O38" s="353"/>
      <c r="P38" s="354"/>
      <c r="Q38" s="10" t="s">
        <v>0</v>
      </c>
      <c r="R38" s="10" t="s">
        <v>68</v>
      </c>
      <c r="S38" s="11" t="s">
        <v>69</v>
      </c>
      <c r="T38" s="11" t="s">
        <v>70</v>
      </c>
      <c r="U38" s="11" t="s">
        <v>71</v>
      </c>
      <c r="V38" s="11"/>
      <c r="W38" s="11"/>
      <c r="X38" s="12"/>
      <c r="Y38" s="44" t="s">
        <v>1</v>
      </c>
    </row>
    <row r="39" spans="1:25" ht="14.25" thickTop="1">
      <c r="A39" s="33"/>
      <c r="B39" s="33">
        <v>1</v>
      </c>
      <c r="C39" s="302" t="s">
        <v>506</v>
      </c>
      <c r="D39" s="303"/>
      <c r="E39" s="315"/>
      <c r="F39" s="316"/>
      <c r="G39" s="317"/>
      <c r="H39" s="13">
        <v>19</v>
      </c>
      <c r="I39" s="14" t="s">
        <v>13</v>
      </c>
      <c r="J39" s="15">
        <v>5</v>
      </c>
      <c r="K39" s="13">
        <v>3</v>
      </c>
      <c r="L39" s="14" t="s">
        <v>13</v>
      </c>
      <c r="M39" s="15">
        <v>4</v>
      </c>
      <c r="N39" s="41"/>
      <c r="O39" s="39"/>
      <c r="P39" s="40"/>
      <c r="Q39" s="17">
        <f>S39*3+U39</f>
        <v>3</v>
      </c>
      <c r="R39" s="17">
        <f>(H39+K39+N39)-(J39+M39+P39)</f>
        <v>13</v>
      </c>
      <c r="S39" s="16">
        <f>COUNTIF(V39:X39,"A")</f>
        <v>1</v>
      </c>
      <c r="T39" s="16">
        <f>COUNTIF(V39:X39,"C")</f>
        <v>1</v>
      </c>
      <c r="U39" s="16">
        <f>COUNTIF(V39:X39,"B")</f>
        <v>0</v>
      </c>
      <c r="V39" s="17" t="str">
        <f>IF(H39="","",IF(H39&gt;J39,"A",IF(H39=J39,"B","C")))</f>
        <v>A</v>
      </c>
      <c r="W39" s="17" t="str">
        <f>IF(K39="","",IF(K39&gt;M39,"A",IF(K39=M39,"B","C")))</f>
        <v>C</v>
      </c>
      <c r="X39" s="45" t="str">
        <f>IF(N39="","",IF(N39&gt;P39,"A",IF(N39=P39,"B","C")))</f>
        <v/>
      </c>
      <c r="Y39" s="46">
        <v>2</v>
      </c>
    </row>
    <row r="40" spans="1:25">
      <c r="A40" s="33"/>
      <c r="B40" s="33">
        <v>2</v>
      </c>
      <c r="C40" s="302" t="s">
        <v>373</v>
      </c>
      <c r="D40" s="303"/>
      <c r="E40" s="18">
        <v>5</v>
      </c>
      <c r="F40" s="19" t="s">
        <v>9</v>
      </c>
      <c r="G40" s="20">
        <v>19</v>
      </c>
      <c r="H40" s="296"/>
      <c r="I40" s="297"/>
      <c r="J40" s="298"/>
      <c r="K40" s="21">
        <v>6</v>
      </c>
      <c r="L40" s="19" t="s">
        <v>9</v>
      </c>
      <c r="M40" s="20">
        <v>7</v>
      </c>
      <c r="N40" s="41"/>
      <c r="O40" s="39"/>
      <c r="P40" s="40"/>
      <c r="Q40" s="23">
        <f>S40*3+U40</f>
        <v>0</v>
      </c>
      <c r="R40" s="23">
        <f>(E40+K40+N40)-(G40+M40+P40)</f>
        <v>-15</v>
      </c>
      <c r="S40" s="22">
        <f>COUNTIF(V40:X40,"A")</f>
        <v>0</v>
      </c>
      <c r="T40" s="22">
        <f>COUNTIF(V40:X40,"C")</f>
        <v>2</v>
      </c>
      <c r="U40" s="22">
        <f>COUNTIF(V40:X40,"B")</f>
        <v>0</v>
      </c>
      <c r="V40" s="23" t="str">
        <f>IF(E40="","",IF(E40&gt;G40,"A",IF(E40=G40,"B","C")))</f>
        <v>C</v>
      </c>
      <c r="W40" s="23" t="str">
        <f>IF(K40="","",IF(K40&gt;M40,"A",IF(K40=M40,"B","C")))</f>
        <v>C</v>
      </c>
      <c r="X40" s="24" t="str">
        <f>IF(N40="","",IF(N40&gt;P40,"A",IF(N40=P40,"B","C")))</f>
        <v/>
      </c>
      <c r="Y40" s="47">
        <v>3</v>
      </c>
    </row>
    <row r="41" spans="1:25" ht="14.25" thickBot="1">
      <c r="A41" s="33"/>
      <c r="B41" s="33">
        <v>3</v>
      </c>
      <c r="C41" s="310" t="s">
        <v>374</v>
      </c>
      <c r="D41" s="311"/>
      <c r="E41" s="25">
        <v>4</v>
      </c>
      <c r="F41" s="26" t="s">
        <v>9</v>
      </c>
      <c r="G41" s="27">
        <v>3</v>
      </c>
      <c r="H41" s="28">
        <v>7</v>
      </c>
      <c r="I41" s="26" t="s">
        <v>9</v>
      </c>
      <c r="J41" s="27">
        <v>6</v>
      </c>
      <c r="K41" s="299"/>
      <c r="L41" s="300"/>
      <c r="M41" s="351"/>
      <c r="N41" s="41"/>
      <c r="O41" s="39"/>
      <c r="P41" s="40"/>
      <c r="Q41" s="29">
        <f>S41*3+U41</f>
        <v>6</v>
      </c>
      <c r="R41" s="29">
        <f>(E41+H41+N41)-(G41+J41+P41)</f>
        <v>2</v>
      </c>
      <c r="S41" s="48">
        <f>COUNTIF(V41:X41,"A")</f>
        <v>2</v>
      </c>
      <c r="T41" s="48">
        <f>COUNTIF(V41:X41,"C")</f>
        <v>0</v>
      </c>
      <c r="U41" s="48">
        <f>COUNTIF(V41:X41,"B")</f>
        <v>0</v>
      </c>
      <c r="V41" s="29" t="str">
        <f>IF(E41="","",IF(E41&gt;G41,"A",IF(E41=G41,"B","C")))</f>
        <v>A</v>
      </c>
      <c r="W41" s="29" t="str">
        <f>IF(H41="","",IF(H41&gt;J41,"A",IF(H41=J41,"B","C")))</f>
        <v>A</v>
      </c>
      <c r="X41" s="30" t="str">
        <f>IF(N41="","",IF(N41&gt;P41,"A",IF(N41=P41,"B","C")))</f>
        <v/>
      </c>
      <c r="Y41" s="49">
        <v>1</v>
      </c>
    </row>
    <row r="42" spans="1:25">
      <c r="A42" s="33"/>
      <c r="B42" s="33"/>
      <c r="C42" s="31"/>
      <c r="D42" s="31"/>
      <c r="E42" s="32"/>
      <c r="F42" s="32"/>
      <c r="G42" s="32"/>
      <c r="H42" s="32"/>
      <c r="I42" s="32"/>
      <c r="J42" s="32"/>
      <c r="K42" s="36"/>
      <c r="L42" s="32"/>
      <c r="M42" s="32"/>
      <c r="N42" s="32"/>
      <c r="O42" s="32"/>
      <c r="P42" s="32"/>
      <c r="Q42" s="38"/>
      <c r="R42" s="38"/>
      <c r="S42" s="38"/>
      <c r="T42" s="38"/>
      <c r="U42" s="38"/>
      <c r="V42" s="38"/>
      <c r="W42" s="38"/>
      <c r="X42" s="38"/>
      <c r="Y42" s="50"/>
    </row>
    <row r="44" spans="1:25">
      <c r="O44" s="96"/>
    </row>
  </sheetData>
  <mergeCells count="70">
    <mergeCell ref="H26:J26"/>
    <mergeCell ref="K27:M27"/>
    <mergeCell ref="N28:P28"/>
    <mergeCell ref="E25:G25"/>
    <mergeCell ref="H40:J40"/>
    <mergeCell ref="N38:P38"/>
    <mergeCell ref="E32:G32"/>
    <mergeCell ref="H33:J33"/>
    <mergeCell ref="K34:M34"/>
    <mergeCell ref="E31:G31"/>
    <mergeCell ref="H31:J31"/>
    <mergeCell ref="K31:M31"/>
    <mergeCell ref="N31:P31"/>
    <mergeCell ref="N35:P35"/>
    <mergeCell ref="K41:M41"/>
    <mergeCell ref="E38:G38"/>
    <mergeCell ref="H38:J38"/>
    <mergeCell ref="K38:M38"/>
    <mergeCell ref="E39:G39"/>
    <mergeCell ref="E17:G17"/>
    <mergeCell ref="H17:J17"/>
    <mergeCell ref="K17:M17"/>
    <mergeCell ref="N17:P17"/>
    <mergeCell ref="K13:M13"/>
    <mergeCell ref="N14:P14"/>
    <mergeCell ref="K24:M24"/>
    <mergeCell ref="N24:P24"/>
    <mergeCell ref="E18:G18"/>
    <mergeCell ref="H19:J19"/>
    <mergeCell ref="K20:M20"/>
    <mergeCell ref="N21:P21"/>
    <mergeCell ref="E24:G24"/>
    <mergeCell ref="H24:J24"/>
    <mergeCell ref="E4:G4"/>
    <mergeCell ref="H5:J5"/>
    <mergeCell ref="E3:G3"/>
    <mergeCell ref="H3:J3"/>
    <mergeCell ref="K3:M3"/>
    <mergeCell ref="N3:P3"/>
    <mergeCell ref="K6:M6"/>
    <mergeCell ref="C18:D18"/>
    <mergeCell ref="C41:D41"/>
    <mergeCell ref="C32:D32"/>
    <mergeCell ref="C33:D33"/>
    <mergeCell ref="C34:D34"/>
    <mergeCell ref="C40:D40"/>
    <mergeCell ref="C39:D39"/>
    <mergeCell ref="C35:D35"/>
    <mergeCell ref="C27:D27"/>
    <mergeCell ref="C19:D19"/>
    <mergeCell ref="C20:D20"/>
    <mergeCell ref="C21:D21"/>
    <mergeCell ref="C28:D28"/>
    <mergeCell ref="C25:D25"/>
    <mergeCell ref="C26:D26"/>
    <mergeCell ref="C4:D4"/>
    <mergeCell ref="C5:D5"/>
    <mergeCell ref="C6:D6"/>
    <mergeCell ref="C7:D7"/>
    <mergeCell ref="C12:D12"/>
    <mergeCell ref="C13:D13"/>
    <mergeCell ref="C14:D14"/>
    <mergeCell ref="H12:J12"/>
    <mergeCell ref="N7:P7"/>
    <mergeCell ref="C11:D11"/>
    <mergeCell ref="E10:G10"/>
    <mergeCell ref="H10:J10"/>
    <mergeCell ref="K10:M10"/>
    <mergeCell ref="N10:P10"/>
    <mergeCell ref="E11:G11"/>
  </mergeCells>
  <phoneticPr fontId="3"/>
  <pageMargins left="0.19685039370078741" right="0.19685039370078741" top="0.19685039370078741" bottom="0.19685039370078741" header="0.51181102362204722" footer="0.51181102362204722"/>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Y27"/>
  <sheetViews>
    <sheetView workbookViewId="0">
      <selection activeCell="C19" sqref="C19:D19"/>
    </sheetView>
  </sheetViews>
  <sheetFormatPr defaultRowHeight="13.5"/>
  <cols>
    <col min="1" max="1" width="1.375" style="1" customWidth="1"/>
    <col min="2" max="2" width="2.625" style="1" customWidth="1"/>
    <col min="3" max="3" width="3.75" style="1" customWidth="1"/>
    <col min="4" max="4" width="12.75" style="1" customWidth="1"/>
    <col min="5" max="16" width="4.625" style="1" customWidth="1"/>
    <col min="17" max="18" width="4.625" style="34" customWidth="1"/>
    <col min="19" max="19" width="4.625" style="34" hidden="1" customWidth="1"/>
    <col min="20" max="22" width="3.375" style="34" hidden="1" customWidth="1"/>
    <col min="23" max="23" width="3.375" style="1" hidden="1" customWidth="1"/>
    <col min="24" max="24" width="2" style="34" hidden="1" customWidth="1"/>
    <col min="25" max="25" width="4.625" style="1" customWidth="1"/>
    <col min="26" max="26" width="4.375" style="1" customWidth="1"/>
    <col min="27" max="36" width="4.5" style="1" customWidth="1"/>
    <col min="37" max="16384" width="9" style="1"/>
  </cols>
  <sheetData>
    <row r="1" spans="2:25" ht="18.75">
      <c r="C1" s="2" t="str">
        <f>予選要項!B2</f>
        <v xml:space="preserve">２０１９年度 </v>
      </c>
      <c r="D1" s="2"/>
      <c r="E1" s="3" t="s">
        <v>368</v>
      </c>
      <c r="F1" s="4"/>
      <c r="G1" s="4"/>
      <c r="H1" s="4"/>
      <c r="I1" s="4"/>
      <c r="J1" s="4"/>
      <c r="K1" s="4"/>
      <c r="L1" s="4"/>
      <c r="M1" s="4"/>
      <c r="N1" s="4"/>
      <c r="O1" s="4"/>
      <c r="P1" s="4"/>
      <c r="Q1" s="4"/>
      <c r="R1" s="4"/>
      <c r="S1" s="4"/>
      <c r="T1" s="4"/>
      <c r="U1" s="4"/>
      <c r="V1" s="4"/>
    </row>
    <row r="2" spans="2:25" ht="19.5" thickBot="1">
      <c r="D2" s="7" t="s">
        <v>152</v>
      </c>
      <c r="E2" s="8"/>
      <c r="F2" s="8"/>
      <c r="G2" s="8"/>
      <c r="H2" s="8"/>
      <c r="I2" s="8"/>
      <c r="J2" s="8"/>
      <c r="K2" s="8"/>
      <c r="L2" s="8"/>
      <c r="M2" s="8"/>
      <c r="N2" s="8"/>
      <c r="O2" s="8"/>
      <c r="P2" s="8"/>
      <c r="Q2" s="4"/>
      <c r="R2" s="4"/>
      <c r="S2" s="4"/>
      <c r="T2" s="4"/>
      <c r="U2" s="4"/>
      <c r="V2" s="4"/>
      <c r="X2" s="6"/>
      <c r="Y2" s="6"/>
    </row>
    <row r="3" spans="2:25" ht="14.25" thickBot="1">
      <c r="C3" s="9" t="s">
        <v>426</v>
      </c>
      <c r="D3" s="64" t="s">
        <v>561</v>
      </c>
      <c r="E3" s="312" t="str">
        <f>C4</f>
        <v>横須賀総合</v>
      </c>
      <c r="F3" s="313"/>
      <c r="G3" s="314"/>
      <c r="H3" s="312" t="str">
        <f>C5</f>
        <v>横須賀大津</v>
      </c>
      <c r="I3" s="313"/>
      <c r="J3" s="314"/>
      <c r="K3" s="312" t="str">
        <f>C6</f>
        <v>逗　　子</v>
      </c>
      <c r="L3" s="313"/>
      <c r="M3" s="314"/>
      <c r="N3" s="312" t="str">
        <f>C7</f>
        <v>大　　楠</v>
      </c>
      <c r="O3" s="313"/>
      <c r="P3" s="314"/>
      <c r="Q3" s="10" t="s">
        <v>0</v>
      </c>
      <c r="R3" s="10" t="s">
        <v>68</v>
      </c>
      <c r="S3" s="11" t="s">
        <v>69</v>
      </c>
      <c r="T3" s="11" t="s">
        <v>70</v>
      </c>
      <c r="U3" s="11" t="s">
        <v>71</v>
      </c>
      <c r="V3" s="11"/>
      <c r="W3" s="11"/>
      <c r="X3" s="12"/>
      <c r="Y3" s="44" t="s">
        <v>1</v>
      </c>
    </row>
    <row r="4" spans="2:25" ht="14.25" thickTop="1">
      <c r="B4" s="1">
        <v>1</v>
      </c>
      <c r="C4" s="302" t="s">
        <v>562</v>
      </c>
      <c r="D4" s="303"/>
      <c r="E4" s="315"/>
      <c r="F4" s="316"/>
      <c r="G4" s="317"/>
      <c r="H4" s="13">
        <v>2</v>
      </c>
      <c r="I4" s="14" t="s">
        <v>2</v>
      </c>
      <c r="J4" s="15">
        <v>3</v>
      </c>
      <c r="K4" s="13">
        <v>5</v>
      </c>
      <c r="L4" s="290" t="s">
        <v>2</v>
      </c>
      <c r="M4" s="15">
        <v>9</v>
      </c>
      <c r="N4" s="13">
        <v>18</v>
      </c>
      <c r="O4" s="14" t="s">
        <v>2</v>
      </c>
      <c r="P4" s="16">
        <v>1</v>
      </c>
      <c r="Q4" s="17">
        <f>S4*3+U4</f>
        <v>3</v>
      </c>
      <c r="R4" s="17">
        <f>(H4+K4+N4)-(J4+M4+P4)</f>
        <v>12</v>
      </c>
      <c r="S4" s="16">
        <f>COUNTIF(V4:X4,"A")</f>
        <v>1</v>
      </c>
      <c r="T4" s="16">
        <f>COUNTIF(V4:X4,"C")</f>
        <v>2</v>
      </c>
      <c r="U4" s="16">
        <f>COUNTIF(V4:X4,"B")</f>
        <v>0</v>
      </c>
      <c r="V4" s="17" t="str">
        <f>IF(H4="","",IF(H4&gt;J4,"A",IF(H4=J4,"B","C")))</f>
        <v>C</v>
      </c>
      <c r="W4" s="17" t="str">
        <f>IF(K4="","",IF(K4&gt;M4,"A",IF(K4=M4,"B","C")))</f>
        <v>C</v>
      </c>
      <c r="X4" s="45" t="str">
        <f>IF(N4="","",IF(N4&gt;P4,"A",IF(N4=P4,"B","C")))</f>
        <v>A</v>
      </c>
      <c r="Y4" s="46">
        <v>3</v>
      </c>
    </row>
    <row r="5" spans="2:25">
      <c r="B5" s="1">
        <v>2</v>
      </c>
      <c r="C5" s="304" t="s">
        <v>563</v>
      </c>
      <c r="D5" s="305"/>
      <c r="E5" s="18">
        <v>3</v>
      </c>
      <c r="F5" s="19" t="s">
        <v>3</v>
      </c>
      <c r="G5" s="20">
        <v>2</v>
      </c>
      <c r="H5" s="296"/>
      <c r="I5" s="297"/>
      <c r="J5" s="298"/>
      <c r="K5" s="21">
        <v>5</v>
      </c>
      <c r="L5" s="19" t="s">
        <v>3</v>
      </c>
      <c r="M5" s="20">
        <v>8</v>
      </c>
      <c r="N5" s="21">
        <v>15</v>
      </c>
      <c r="O5" s="19" t="s">
        <v>3</v>
      </c>
      <c r="P5" s="22">
        <v>5</v>
      </c>
      <c r="Q5" s="23">
        <f>S5*3+U5</f>
        <v>6</v>
      </c>
      <c r="R5" s="23">
        <f>(E5+K5+N5)-(G5+M5+P5)</f>
        <v>8</v>
      </c>
      <c r="S5" s="22">
        <f>COUNTIF(V5:X5,"A")</f>
        <v>2</v>
      </c>
      <c r="T5" s="22">
        <f>COUNTIF(V5:X5,"C")</f>
        <v>1</v>
      </c>
      <c r="U5" s="22">
        <f>COUNTIF(V5:X5,"B")</f>
        <v>0</v>
      </c>
      <c r="V5" s="23" t="str">
        <f>IF(E5="","",IF(E5&gt;G5,"A",IF(E5=G5,"B","C")))</f>
        <v>A</v>
      </c>
      <c r="W5" s="23" t="str">
        <f>IF(K5="","",IF(K5&gt;M5,"A",IF(K5=M5,"B","C")))</f>
        <v>C</v>
      </c>
      <c r="X5" s="24" t="str">
        <f>IF(N5="","",IF(N5&gt;P5,"A",IF(N5=P5,"B","C")))</f>
        <v>A</v>
      </c>
      <c r="Y5" s="47">
        <v>2</v>
      </c>
    </row>
    <row r="6" spans="2:25">
      <c r="B6" s="1">
        <v>3</v>
      </c>
      <c r="C6" s="304" t="s">
        <v>564</v>
      </c>
      <c r="D6" s="305"/>
      <c r="E6" s="18">
        <v>9</v>
      </c>
      <c r="F6" s="19" t="s">
        <v>4</v>
      </c>
      <c r="G6" s="20">
        <v>5</v>
      </c>
      <c r="H6" s="21">
        <v>8</v>
      </c>
      <c r="I6" s="19" t="s">
        <v>4</v>
      </c>
      <c r="J6" s="20">
        <v>5</v>
      </c>
      <c r="K6" s="296"/>
      <c r="L6" s="297"/>
      <c r="M6" s="298"/>
      <c r="N6" s="21">
        <v>11</v>
      </c>
      <c r="O6" s="19" t="s">
        <v>4</v>
      </c>
      <c r="P6" s="22">
        <v>1</v>
      </c>
      <c r="Q6" s="23">
        <f>S6*3+U6</f>
        <v>9</v>
      </c>
      <c r="R6" s="23">
        <f>(E6+H6+N6)-(G6+J6+P6)</f>
        <v>17</v>
      </c>
      <c r="S6" s="22">
        <f>COUNTIF(V6:X6,"A")</f>
        <v>3</v>
      </c>
      <c r="T6" s="22">
        <f>COUNTIF(V6:X6,"C")</f>
        <v>0</v>
      </c>
      <c r="U6" s="22">
        <f>COUNTIF(V6:X6,"B")</f>
        <v>0</v>
      </c>
      <c r="V6" s="23" t="str">
        <f>IF(E6="","",IF(E6&gt;G6,"A",IF(E6=G6,"B","C")))</f>
        <v>A</v>
      </c>
      <c r="W6" s="23" t="str">
        <f>IF(H6="","",IF(H6&gt;J6,"A",IF(H6=J6,"B","C")))</f>
        <v>A</v>
      </c>
      <c r="X6" s="24" t="str">
        <f>IF(N6="","",IF(N6&gt;P6,"A",IF(N6=P6,"B","C")))</f>
        <v>A</v>
      </c>
      <c r="Y6" s="47">
        <v>1</v>
      </c>
    </row>
    <row r="7" spans="2:25" ht="14.25" thickBot="1">
      <c r="B7" s="1">
        <v>4</v>
      </c>
      <c r="C7" s="306" t="s">
        <v>565</v>
      </c>
      <c r="D7" s="307"/>
      <c r="E7" s="25">
        <v>1</v>
      </c>
      <c r="F7" s="26" t="s">
        <v>2</v>
      </c>
      <c r="G7" s="27">
        <v>18</v>
      </c>
      <c r="H7" s="28">
        <v>5</v>
      </c>
      <c r="I7" s="26" t="s">
        <v>2</v>
      </c>
      <c r="J7" s="27">
        <v>15</v>
      </c>
      <c r="K7" s="28">
        <v>1</v>
      </c>
      <c r="L7" s="26" t="s">
        <v>2</v>
      </c>
      <c r="M7" s="27">
        <v>11</v>
      </c>
      <c r="N7" s="299"/>
      <c r="O7" s="300"/>
      <c r="P7" s="301"/>
      <c r="Q7" s="29">
        <f>S7*3+U7</f>
        <v>0</v>
      </c>
      <c r="R7" s="29">
        <f>(E7+H7+K7)-(G7+J7+M7)</f>
        <v>-37</v>
      </c>
      <c r="S7" s="48">
        <f>COUNTIF(V7:X7,"A")</f>
        <v>0</v>
      </c>
      <c r="T7" s="48">
        <f>COUNTIF(V7:X7,"C")</f>
        <v>3</v>
      </c>
      <c r="U7" s="48">
        <f>COUNTIF(V7:X7,"B")</f>
        <v>0</v>
      </c>
      <c r="V7" s="29" t="str">
        <f>IF(E7="","",IF(E7&gt;G7,"A",IF(E7=G7,"B","C")))</f>
        <v>C</v>
      </c>
      <c r="W7" s="29" t="str">
        <f>IF(H7="","",IF(H7&gt;J7,"A",IF(H7=J7,"B","C")))</f>
        <v>C</v>
      </c>
      <c r="X7" s="30" t="str">
        <f>IF(K7="","",IF(K7&gt;M7,"A",IF(K7=M7,"B","C")))</f>
        <v>C</v>
      </c>
      <c r="Y7" s="49">
        <v>4</v>
      </c>
    </row>
    <row r="8" spans="2:25">
      <c r="C8" s="31"/>
      <c r="D8" s="31"/>
      <c r="E8" s="32"/>
      <c r="F8" s="32"/>
      <c r="G8" s="32"/>
      <c r="H8" s="32"/>
      <c r="I8" s="32"/>
      <c r="J8" s="32"/>
      <c r="K8" s="32"/>
      <c r="L8" s="32"/>
      <c r="M8" s="32"/>
      <c r="N8" s="32"/>
      <c r="O8" s="32"/>
      <c r="P8" s="32"/>
      <c r="Q8" s="32"/>
      <c r="R8" s="32"/>
      <c r="S8" s="32"/>
      <c r="T8" s="32"/>
      <c r="U8" s="32"/>
      <c r="V8" s="32"/>
      <c r="X8" s="6"/>
      <c r="Y8" s="6"/>
    </row>
    <row r="9" spans="2:25" ht="14.25" thickBot="1">
      <c r="C9" s="97"/>
      <c r="D9" s="97"/>
      <c r="E9" s="32"/>
      <c r="F9" s="32"/>
      <c r="G9" s="32"/>
      <c r="H9" s="32"/>
      <c r="I9" s="32"/>
      <c r="J9" s="32"/>
      <c r="K9" s="32"/>
      <c r="L9" s="32"/>
      <c r="M9" s="32"/>
      <c r="N9" s="32"/>
      <c r="O9" s="32"/>
      <c r="P9" s="32"/>
      <c r="Q9" s="32"/>
      <c r="R9" s="32"/>
      <c r="S9" s="32"/>
      <c r="T9" s="32"/>
      <c r="U9" s="32"/>
      <c r="V9" s="32"/>
      <c r="X9" s="6"/>
      <c r="Y9" s="6"/>
    </row>
    <row r="10" spans="2:25" ht="14.25" thickBot="1">
      <c r="C10" s="9" t="s">
        <v>427</v>
      </c>
      <c r="D10" s="271" t="s">
        <v>566</v>
      </c>
      <c r="E10" s="361" t="str">
        <f>C11</f>
        <v>湘南学院</v>
      </c>
      <c r="F10" s="362"/>
      <c r="G10" s="363"/>
      <c r="H10" s="312" t="str">
        <f>C12</f>
        <v>逗子開成</v>
      </c>
      <c r="I10" s="313"/>
      <c r="J10" s="314"/>
      <c r="K10" s="312" t="str">
        <f>C13</f>
        <v>追　　浜</v>
      </c>
      <c r="L10" s="313"/>
      <c r="M10" s="314"/>
      <c r="N10" s="364"/>
      <c r="O10" s="318"/>
      <c r="P10" s="319"/>
      <c r="Q10" s="10" t="s">
        <v>0</v>
      </c>
      <c r="R10" s="10" t="s">
        <v>68</v>
      </c>
      <c r="S10" s="11" t="s">
        <v>69</v>
      </c>
      <c r="T10" s="11" t="s">
        <v>70</v>
      </c>
      <c r="U10" s="11" t="s">
        <v>71</v>
      </c>
      <c r="V10" s="11"/>
      <c r="W10" s="11"/>
      <c r="X10" s="12"/>
      <c r="Y10" s="44" t="s">
        <v>1</v>
      </c>
    </row>
    <row r="11" spans="2:25" ht="14.25" thickTop="1">
      <c r="B11" s="1">
        <v>1</v>
      </c>
      <c r="C11" s="304" t="s">
        <v>567</v>
      </c>
      <c r="D11" s="305"/>
      <c r="E11" s="315"/>
      <c r="F11" s="316"/>
      <c r="G11" s="317"/>
      <c r="H11" s="13">
        <v>10</v>
      </c>
      <c r="I11" s="14" t="s">
        <v>5</v>
      </c>
      <c r="J11" s="15">
        <v>0</v>
      </c>
      <c r="K11" s="13">
        <v>10</v>
      </c>
      <c r="L11" s="14" t="s">
        <v>5</v>
      </c>
      <c r="M11" s="15">
        <v>3</v>
      </c>
      <c r="N11" s="246"/>
      <c r="O11" s="269"/>
      <c r="P11" s="270"/>
      <c r="Q11" s="17">
        <f>S11*3+U11</f>
        <v>6</v>
      </c>
      <c r="R11" s="17">
        <f>(H11+K11+N11)-(J11+M11+P11)</f>
        <v>17</v>
      </c>
      <c r="S11" s="16">
        <f>COUNTIF(V11:X11,"A")</f>
        <v>2</v>
      </c>
      <c r="T11" s="16">
        <f>COUNTIF(V11:X11,"C")</f>
        <v>0</v>
      </c>
      <c r="U11" s="16">
        <f>COUNTIF(V11:X11,"B")</f>
        <v>0</v>
      </c>
      <c r="V11" s="17" t="str">
        <f>IF(H11="","",IF(H11&gt;J11,"A",IF(H11=J11,"B","C")))</f>
        <v>A</v>
      </c>
      <c r="W11" s="17" t="str">
        <f>IF(K11="","",IF(K11&gt;M11,"A",IF(K11=M11,"B","C")))</f>
        <v>A</v>
      </c>
      <c r="X11" s="45" t="str">
        <f>IF(N11="","",IF(N11&gt;P11,"A",IF(N11=P11,"B","C")))</f>
        <v/>
      </c>
      <c r="Y11" s="46">
        <v>1</v>
      </c>
    </row>
    <row r="12" spans="2:25">
      <c r="B12" s="1">
        <v>2</v>
      </c>
      <c r="C12" s="302" t="s">
        <v>568</v>
      </c>
      <c r="D12" s="303"/>
      <c r="E12" s="18">
        <v>0</v>
      </c>
      <c r="F12" s="19" t="s">
        <v>6</v>
      </c>
      <c r="G12" s="20">
        <v>10</v>
      </c>
      <c r="H12" s="296"/>
      <c r="I12" s="297"/>
      <c r="J12" s="298"/>
      <c r="K12" s="21">
        <v>6</v>
      </c>
      <c r="L12" s="19" t="s">
        <v>6</v>
      </c>
      <c r="M12" s="20">
        <v>2</v>
      </c>
      <c r="N12" s="246"/>
      <c r="O12" s="269"/>
      <c r="P12" s="270"/>
      <c r="Q12" s="23">
        <f>S12*3+U12</f>
        <v>3</v>
      </c>
      <c r="R12" s="23">
        <f>(E12+K12+N12)-(G12+M12+P12)</f>
        <v>-6</v>
      </c>
      <c r="S12" s="22">
        <f>COUNTIF(V12:X12,"A")</f>
        <v>1</v>
      </c>
      <c r="T12" s="22">
        <f>COUNTIF(V12:X12,"C")</f>
        <v>1</v>
      </c>
      <c r="U12" s="22">
        <f>COUNTIF(V12:X12,"B")</f>
        <v>0</v>
      </c>
      <c r="V12" s="23" t="str">
        <f>IF(E12="","",IF(E12&gt;G12,"A",IF(E12=G12,"B","C")))</f>
        <v>C</v>
      </c>
      <c r="W12" s="23" t="str">
        <f>IF(K12="","",IF(K12&gt;M12,"A",IF(K12=M12,"B","C")))</f>
        <v>A</v>
      </c>
      <c r="X12" s="24" t="str">
        <f>IF(N12="","",IF(N12&gt;P12,"A",IF(N12=P12,"B","C")))</f>
        <v/>
      </c>
      <c r="Y12" s="47">
        <v>2</v>
      </c>
    </row>
    <row r="13" spans="2:25" ht="14.25" thickBot="1">
      <c r="B13" s="1">
        <v>3</v>
      </c>
      <c r="C13" s="355" t="s">
        <v>569</v>
      </c>
      <c r="D13" s="356"/>
      <c r="E13" s="272">
        <v>3</v>
      </c>
      <c r="F13" s="252" t="s">
        <v>7</v>
      </c>
      <c r="G13" s="273">
        <v>10</v>
      </c>
      <c r="H13" s="274">
        <v>2</v>
      </c>
      <c r="I13" s="252" t="s">
        <v>7</v>
      </c>
      <c r="J13" s="273">
        <v>6</v>
      </c>
      <c r="K13" s="358"/>
      <c r="L13" s="359"/>
      <c r="M13" s="360"/>
      <c r="N13" s="246"/>
      <c r="O13" s="269"/>
      <c r="P13" s="270"/>
      <c r="Q13" s="276">
        <f>S13*3+U13</f>
        <v>0</v>
      </c>
      <c r="R13" s="276">
        <f>(E13+H13+N13)-(G13+J13+P13)</f>
        <v>-11</v>
      </c>
      <c r="S13" s="275">
        <f>COUNTIF(V13:X13,"A")</f>
        <v>0</v>
      </c>
      <c r="T13" s="275">
        <f>COUNTIF(V13:X13,"C")</f>
        <v>2</v>
      </c>
      <c r="U13" s="275">
        <f>COUNTIF(V13:X13,"B")</f>
        <v>0</v>
      </c>
      <c r="V13" s="276" t="str">
        <f>IF(E13="","",IF(E13&gt;G13,"A",IF(E13=G13,"B","C")))</f>
        <v>C</v>
      </c>
      <c r="W13" s="276" t="str">
        <f>IF(H13="","",IF(H13&gt;J13,"A",IF(H13=J13,"B","C")))</f>
        <v>C</v>
      </c>
      <c r="X13" s="277" t="str">
        <f>IF(N13="","",IF(N13&gt;P13,"A",IF(N13=P13,"B","C")))</f>
        <v/>
      </c>
      <c r="Y13" s="278">
        <v>3</v>
      </c>
    </row>
    <row r="14" spans="2:25">
      <c r="C14" s="357"/>
      <c r="D14" s="335"/>
      <c r="E14" s="268"/>
      <c r="F14" s="268"/>
      <c r="G14" s="268"/>
      <c r="H14" s="268"/>
      <c r="I14" s="268"/>
      <c r="J14" s="268"/>
      <c r="K14" s="268"/>
      <c r="L14" s="268"/>
      <c r="M14" s="268"/>
      <c r="N14" s="318"/>
      <c r="O14" s="318"/>
      <c r="P14" s="318"/>
      <c r="Q14" s="268"/>
      <c r="R14" s="268"/>
      <c r="S14" s="268"/>
      <c r="T14" s="268"/>
      <c r="U14" s="268"/>
      <c r="V14" s="268"/>
      <c r="W14" s="268"/>
      <c r="X14" s="268"/>
      <c r="Y14" s="279"/>
    </row>
    <row r="15" spans="2:25">
      <c r="C15" s="31"/>
      <c r="D15" s="184" t="s">
        <v>649</v>
      </c>
      <c r="E15" s="32"/>
      <c r="F15" s="32"/>
      <c r="G15" s="32"/>
      <c r="H15" s="32"/>
      <c r="I15" s="32"/>
      <c r="J15" s="32"/>
      <c r="K15" s="32"/>
      <c r="L15" s="32"/>
      <c r="M15" s="32"/>
      <c r="N15" s="32"/>
      <c r="O15" s="32"/>
      <c r="P15" s="32"/>
      <c r="Q15" s="32"/>
      <c r="R15" s="32"/>
      <c r="S15" s="32"/>
      <c r="T15" s="32"/>
      <c r="U15" s="32"/>
      <c r="V15" s="32"/>
      <c r="X15" s="6"/>
      <c r="Y15" s="6"/>
    </row>
    <row r="16" spans="2:25" ht="14.25" thickBot="1">
      <c r="C16" s="97"/>
      <c r="D16" s="97"/>
      <c r="E16" s="32"/>
      <c r="F16" s="32"/>
      <c r="G16" s="32"/>
      <c r="H16" s="32"/>
      <c r="I16" s="32"/>
      <c r="J16" s="32"/>
      <c r="K16" s="32"/>
      <c r="L16" s="32"/>
      <c r="M16" s="32"/>
      <c r="N16" s="32"/>
      <c r="O16" s="32"/>
      <c r="P16" s="32"/>
      <c r="Q16" s="32"/>
      <c r="R16" s="32"/>
      <c r="S16" s="32"/>
      <c r="T16" s="32"/>
      <c r="U16" s="32"/>
      <c r="V16" s="32"/>
      <c r="X16" s="6"/>
      <c r="Y16" s="6"/>
    </row>
    <row r="17" spans="2:25" ht="14.25" thickBot="1">
      <c r="C17" s="9" t="s">
        <v>428</v>
      </c>
      <c r="D17" s="271" t="s">
        <v>570</v>
      </c>
      <c r="E17" s="312" t="str">
        <f>C18</f>
        <v>三浦学苑</v>
      </c>
      <c r="F17" s="313"/>
      <c r="G17" s="314"/>
      <c r="H17" s="312" t="str">
        <f>C19</f>
        <v>津久井浜</v>
      </c>
      <c r="I17" s="313"/>
      <c r="J17" s="314"/>
      <c r="K17" s="312" t="str">
        <f>C20</f>
        <v>横須賀学院</v>
      </c>
      <c r="L17" s="313"/>
      <c r="M17" s="314"/>
      <c r="N17" s="352"/>
      <c r="O17" s="353"/>
      <c r="P17" s="354"/>
      <c r="Q17" s="10" t="s">
        <v>0</v>
      </c>
      <c r="R17" s="10" t="s">
        <v>68</v>
      </c>
      <c r="S17" s="11" t="s">
        <v>69</v>
      </c>
      <c r="T17" s="11" t="s">
        <v>70</v>
      </c>
      <c r="U17" s="11" t="s">
        <v>71</v>
      </c>
      <c r="V17" s="11"/>
      <c r="W17" s="11"/>
      <c r="X17" s="12"/>
      <c r="Y17" s="44" t="s">
        <v>1</v>
      </c>
    </row>
    <row r="18" spans="2:25" ht="14.25" thickTop="1">
      <c r="B18" s="1">
        <v>1</v>
      </c>
      <c r="C18" s="304" t="s">
        <v>571</v>
      </c>
      <c r="D18" s="305"/>
      <c r="E18" s="315"/>
      <c r="F18" s="316"/>
      <c r="G18" s="317"/>
      <c r="H18" s="13">
        <v>3</v>
      </c>
      <c r="I18" s="14" t="s">
        <v>2</v>
      </c>
      <c r="J18" s="15">
        <v>1</v>
      </c>
      <c r="K18" s="13">
        <v>10</v>
      </c>
      <c r="L18" s="14" t="s">
        <v>2</v>
      </c>
      <c r="M18" s="15">
        <v>0</v>
      </c>
      <c r="N18" s="41"/>
      <c r="O18" s="39"/>
      <c r="P18" s="40"/>
      <c r="Q18" s="17">
        <f>S18*3+U18</f>
        <v>6</v>
      </c>
      <c r="R18" s="17">
        <f>(H18+K18+N18)-(J18+M18+P18)</f>
        <v>12</v>
      </c>
      <c r="S18" s="16">
        <f>COUNTIF(V18:X18,"A")</f>
        <v>2</v>
      </c>
      <c r="T18" s="16">
        <f>COUNTIF(V18:X18,"C")</f>
        <v>0</v>
      </c>
      <c r="U18" s="16">
        <f>COUNTIF(V18:X18,"B")</f>
        <v>0</v>
      </c>
      <c r="V18" s="17" t="str">
        <f>IF(H18="","",IF(H18&gt;J18,"A",IF(H18=J18,"B","C")))</f>
        <v>A</v>
      </c>
      <c r="W18" s="17" t="str">
        <f>IF(K18="","",IF(K18&gt;M18,"A",IF(K18=M18,"B","C")))</f>
        <v>A</v>
      </c>
      <c r="X18" s="45" t="str">
        <f>IF(N18="","",IF(N18&gt;P18,"A",IF(N18=P18,"B","C")))</f>
        <v/>
      </c>
      <c r="Y18" s="46">
        <v>1</v>
      </c>
    </row>
    <row r="19" spans="2:25">
      <c r="B19" s="1">
        <v>2</v>
      </c>
      <c r="C19" s="304" t="s">
        <v>572</v>
      </c>
      <c r="D19" s="305"/>
      <c r="E19" s="18">
        <v>1</v>
      </c>
      <c r="F19" s="19" t="s">
        <v>2</v>
      </c>
      <c r="G19" s="20">
        <v>3</v>
      </c>
      <c r="H19" s="296"/>
      <c r="I19" s="297"/>
      <c r="J19" s="298"/>
      <c r="K19" s="21">
        <v>6</v>
      </c>
      <c r="L19" s="19" t="s">
        <v>2</v>
      </c>
      <c r="M19" s="20">
        <v>1</v>
      </c>
      <c r="N19" s="41"/>
      <c r="O19" s="39"/>
      <c r="P19" s="40"/>
      <c r="Q19" s="23">
        <f>S19*3+U19</f>
        <v>3</v>
      </c>
      <c r="R19" s="23">
        <f>(E19+K19+N19)-(G19+M19+P19)</f>
        <v>3</v>
      </c>
      <c r="S19" s="22">
        <f>COUNTIF(V19:X19,"A")</f>
        <v>1</v>
      </c>
      <c r="T19" s="22">
        <f>COUNTIF(V19:X19,"C")</f>
        <v>1</v>
      </c>
      <c r="U19" s="22">
        <f>COUNTIF(V19:X19,"B")</f>
        <v>0</v>
      </c>
      <c r="V19" s="23" t="str">
        <f>IF(E19="","",IF(E19&gt;G19,"A",IF(E19=G19,"B","C")))</f>
        <v>C</v>
      </c>
      <c r="W19" s="23" t="str">
        <f>IF(K19="","",IF(K19&gt;M19,"A",IF(K19=M19,"B","C")))</f>
        <v>A</v>
      </c>
      <c r="X19" s="24" t="str">
        <f>IF(N19="","",IF(N19&gt;P19,"A",IF(N19=P19,"B","C")))</f>
        <v/>
      </c>
      <c r="Y19" s="47">
        <v>2</v>
      </c>
    </row>
    <row r="20" spans="2:25" ht="14.25" thickBot="1">
      <c r="B20" s="1">
        <v>3</v>
      </c>
      <c r="C20" s="306" t="s">
        <v>573</v>
      </c>
      <c r="D20" s="307"/>
      <c r="E20" s="18">
        <v>0</v>
      </c>
      <c r="F20" s="19" t="s">
        <v>2</v>
      </c>
      <c r="G20" s="20">
        <v>10</v>
      </c>
      <c r="H20" s="21">
        <v>1</v>
      </c>
      <c r="I20" s="295" t="s">
        <v>2</v>
      </c>
      <c r="J20" s="20">
        <v>6</v>
      </c>
      <c r="K20" s="296"/>
      <c r="L20" s="297"/>
      <c r="M20" s="298"/>
      <c r="N20" s="41"/>
      <c r="O20" s="39"/>
      <c r="P20" s="40"/>
      <c r="Q20" s="23">
        <f>S20*3+U20</f>
        <v>0</v>
      </c>
      <c r="R20" s="23">
        <f>(E20+H20+N20)-(G20+J20+P20)</f>
        <v>-15</v>
      </c>
      <c r="S20" s="22">
        <f>COUNTIF(V20:X20,"A")</f>
        <v>0</v>
      </c>
      <c r="T20" s="22">
        <f>COUNTIF(V20:X20,"C")</f>
        <v>2</v>
      </c>
      <c r="U20" s="22">
        <f>COUNTIF(V20:X20,"B")</f>
        <v>0</v>
      </c>
      <c r="V20" s="23" t="str">
        <f>IF(E20="","",IF(E20&gt;G20,"A",IF(E20=G20,"B","C")))</f>
        <v>C</v>
      </c>
      <c r="W20" s="23" t="str">
        <f>IF(H20="","",IF(H20&gt;J20,"A",IF(H20=J20,"B","C")))</f>
        <v>C</v>
      </c>
      <c r="X20" s="24" t="str">
        <f>IF(N20="","",IF(N20&gt;P20,"A",IF(N20=P20,"B","C")))</f>
        <v/>
      </c>
      <c r="Y20" s="47">
        <v>3</v>
      </c>
    </row>
    <row r="21" spans="2:25">
      <c r="C21" s="31"/>
      <c r="D21" s="31"/>
    </row>
    <row r="22" spans="2:25">
      <c r="C22" s="97"/>
      <c r="E22" s="32"/>
      <c r="F22" s="32"/>
      <c r="G22" s="32"/>
      <c r="H22" s="111"/>
      <c r="I22" s="32"/>
      <c r="J22" s="32"/>
      <c r="K22" s="32"/>
      <c r="L22" s="32"/>
    </row>
    <row r="23" spans="2:25" ht="14.25" thickBot="1">
      <c r="C23" s="97"/>
      <c r="D23" s="184"/>
    </row>
    <row r="24" spans="2:25" ht="14.25" thickBot="1">
      <c r="B24" s="33"/>
      <c r="C24" s="9" t="s">
        <v>429</v>
      </c>
      <c r="D24" s="271" t="s">
        <v>570</v>
      </c>
      <c r="E24" s="312" t="str">
        <f>C25</f>
        <v>横須賀工業</v>
      </c>
      <c r="F24" s="313"/>
      <c r="G24" s="314"/>
      <c r="H24" s="312" t="str">
        <f>C26</f>
        <v>逗　　葉</v>
      </c>
      <c r="I24" s="313"/>
      <c r="J24" s="314"/>
      <c r="K24" s="312" t="str">
        <f>C27</f>
        <v>横 須 賀</v>
      </c>
      <c r="L24" s="313"/>
      <c r="M24" s="314"/>
      <c r="N24" s="352"/>
      <c r="O24" s="353"/>
      <c r="P24" s="354"/>
      <c r="Q24" s="10" t="s">
        <v>0</v>
      </c>
      <c r="R24" s="10" t="s">
        <v>68</v>
      </c>
      <c r="S24" s="11" t="s">
        <v>69</v>
      </c>
      <c r="T24" s="11" t="s">
        <v>70</v>
      </c>
      <c r="U24" s="11" t="s">
        <v>71</v>
      </c>
      <c r="V24" s="11"/>
      <c r="W24" s="11"/>
      <c r="X24" s="12"/>
      <c r="Y24" s="44" t="s">
        <v>1</v>
      </c>
    </row>
    <row r="25" spans="2:25" ht="14.25" thickTop="1">
      <c r="B25" s="33">
        <v>1</v>
      </c>
      <c r="C25" s="302" t="s">
        <v>574</v>
      </c>
      <c r="D25" s="303"/>
      <c r="E25" s="315"/>
      <c r="F25" s="316"/>
      <c r="G25" s="317"/>
      <c r="H25" s="13">
        <v>6</v>
      </c>
      <c r="I25" s="14" t="s">
        <v>2</v>
      </c>
      <c r="J25" s="15">
        <v>14</v>
      </c>
      <c r="K25" s="13">
        <v>5</v>
      </c>
      <c r="L25" s="14" t="s">
        <v>2</v>
      </c>
      <c r="M25" s="15">
        <v>4</v>
      </c>
      <c r="N25" s="41"/>
      <c r="O25" s="39"/>
      <c r="P25" s="40"/>
      <c r="Q25" s="17">
        <f>S25*3+U25</f>
        <v>3</v>
      </c>
      <c r="R25" s="17">
        <f>(H25+K25+N25)-(J25+M25+P25)</f>
        <v>-7</v>
      </c>
      <c r="S25" s="16">
        <f>COUNTIF(V25:X25,"A")</f>
        <v>1</v>
      </c>
      <c r="T25" s="16">
        <f>COUNTIF(V25:X25,"C")</f>
        <v>1</v>
      </c>
      <c r="U25" s="16">
        <f>COUNTIF(V25:X25,"B")</f>
        <v>0</v>
      </c>
      <c r="V25" s="17" t="str">
        <f>IF(H25="","",IF(H25&gt;J25,"A",IF(H25=J25,"B","C")))</f>
        <v>C</v>
      </c>
      <c r="W25" s="17" t="str">
        <f>IF(K25="","",IF(K25&gt;M25,"A",IF(K25=M25,"B","C")))</f>
        <v>A</v>
      </c>
      <c r="X25" s="45" t="str">
        <f>IF(N25="","",IF(N25&gt;P25,"A",IF(N25=P25,"B","C")))</f>
        <v/>
      </c>
      <c r="Y25" s="46">
        <v>2</v>
      </c>
    </row>
    <row r="26" spans="2:25">
      <c r="B26" s="33">
        <v>2</v>
      </c>
      <c r="C26" s="304" t="s">
        <v>575</v>
      </c>
      <c r="D26" s="305"/>
      <c r="E26" s="18">
        <v>14</v>
      </c>
      <c r="F26" s="19" t="s">
        <v>2</v>
      </c>
      <c r="G26" s="20">
        <v>6</v>
      </c>
      <c r="H26" s="296"/>
      <c r="I26" s="297"/>
      <c r="J26" s="298"/>
      <c r="K26" s="21">
        <v>8</v>
      </c>
      <c r="L26" s="19" t="s">
        <v>2</v>
      </c>
      <c r="M26" s="20">
        <v>3</v>
      </c>
      <c r="N26" s="41"/>
      <c r="O26" s="39"/>
      <c r="P26" s="40"/>
      <c r="Q26" s="23">
        <f>S26*3+U26</f>
        <v>6</v>
      </c>
      <c r="R26" s="23">
        <f>(E26+K26+N26)-(G26+M26+P26)</f>
        <v>13</v>
      </c>
      <c r="S26" s="22">
        <f>COUNTIF(V26:X26,"A")</f>
        <v>2</v>
      </c>
      <c r="T26" s="22">
        <f>COUNTIF(V26:X26,"C")</f>
        <v>0</v>
      </c>
      <c r="U26" s="22">
        <f>COUNTIF(V26:X26,"B")</f>
        <v>0</v>
      </c>
      <c r="V26" s="23" t="str">
        <f>IF(E26="","",IF(E26&gt;G26,"A",IF(E26=G26,"B","C")))</f>
        <v>A</v>
      </c>
      <c r="W26" s="23" t="str">
        <f>IF(K26="","",IF(K26&gt;M26,"A",IF(K26=M26,"B","C")))</f>
        <v>A</v>
      </c>
      <c r="X26" s="24" t="str">
        <f>IF(N26="","",IF(N26&gt;P26,"A",IF(N26=P26,"B","C")))</f>
        <v/>
      </c>
      <c r="Y26" s="47">
        <v>1</v>
      </c>
    </row>
    <row r="27" spans="2:25" ht="14.25" thickBot="1">
      <c r="B27" s="33">
        <v>3</v>
      </c>
      <c r="C27" s="306" t="s">
        <v>576</v>
      </c>
      <c r="D27" s="307"/>
      <c r="E27" s="25">
        <v>4</v>
      </c>
      <c r="F27" s="26" t="s">
        <v>2</v>
      </c>
      <c r="G27" s="27">
        <v>5</v>
      </c>
      <c r="H27" s="28">
        <v>3</v>
      </c>
      <c r="I27" s="26" t="s">
        <v>2</v>
      </c>
      <c r="J27" s="27">
        <v>8</v>
      </c>
      <c r="K27" s="299"/>
      <c r="L27" s="300"/>
      <c r="M27" s="351"/>
      <c r="N27" s="41"/>
      <c r="O27" s="39"/>
      <c r="P27" s="40"/>
      <c r="Q27" s="29">
        <f>S27*3+U27</f>
        <v>0</v>
      </c>
      <c r="R27" s="29">
        <f>(E27+H27+N27)-(G27+J27+P27)</f>
        <v>-6</v>
      </c>
      <c r="S27" s="48">
        <f>COUNTIF(V27:X27,"A")</f>
        <v>0</v>
      </c>
      <c r="T27" s="48">
        <f>COUNTIF(V27:X27,"C")</f>
        <v>2</v>
      </c>
      <c r="U27" s="48">
        <f>COUNTIF(V27:X27,"B")</f>
        <v>0</v>
      </c>
      <c r="V27" s="29" t="str">
        <f>IF(E27="","",IF(E27&gt;G27,"A",IF(E27=G27,"B","C")))</f>
        <v>C</v>
      </c>
      <c r="W27" s="29" t="str">
        <f>IF(H27="","",IF(H27&gt;J27,"A",IF(H27=J27,"B","C")))</f>
        <v>C</v>
      </c>
      <c r="X27" s="30" t="str">
        <f>IF(N27="","",IF(N27&gt;P27,"A",IF(N27=P27,"B","C")))</f>
        <v/>
      </c>
      <c r="Y27" s="49">
        <v>3</v>
      </c>
    </row>
  </sheetData>
  <mergeCells count="44">
    <mergeCell ref="E3:G3"/>
    <mergeCell ref="H3:J3"/>
    <mergeCell ref="K3:M3"/>
    <mergeCell ref="N3:P3"/>
    <mergeCell ref="K6:M6"/>
    <mergeCell ref="N7:P7"/>
    <mergeCell ref="E4:G4"/>
    <mergeCell ref="E11:G11"/>
    <mergeCell ref="E10:G10"/>
    <mergeCell ref="H10:J10"/>
    <mergeCell ref="K10:M10"/>
    <mergeCell ref="N10:P10"/>
    <mergeCell ref="H5:J5"/>
    <mergeCell ref="C11:D11"/>
    <mergeCell ref="C4:D4"/>
    <mergeCell ref="C5:D5"/>
    <mergeCell ref="C6:D6"/>
    <mergeCell ref="C7:D7"/>
    <mergeCell ref="C12:D12"/>
    <mergeCell ref="C13:D13"/>
    <mergeCell ref="C14:D14"/>
    <mergeCell ref="C26:D26"/>
    <mergeCell ref="K13:M13"/>
    <mergeCell ref="K24:M24"/>
    <mergeCell ref="E24:G24"/>
    <mergeCell ref="E17:G17"/>
    <mergeCell ref="H17:J17"/>
    <mergeCell ref="H12:J12"/>
    <mergeCell ref="H26:J26"/>
    <mergeCell ref="H19:J19"/>
    <mergeCell ref="E18:G18"/>
    <mergeCell ref="K17:M17"/>
    <mergeCell ref="N24:P24"/>
    <mergeCell ref="N17:P17"/>
    <mergeCell ref="N14:P14"/>
    <mergeCell ref="K27:M27"/>
    <mergeCell ref="C27:D27"/>
    <mergeCell ref="C18:D18"/>
    <mergeCell ref="C19:D19"/>
    <mergeCell ref="C20:D20"/>
    <mergeCell ref="C25:D25"/>
    <mergeCell ref="E25:G25"/>
    <mergeCell ref="K20:M20"/>
    <mergeCell ref="H24:J24"/>
  </mergeCells>
  <phoneticPr fontId="3"/>
  <pageMargins left="0.19685039370078741" right="0.19685039370078741" top="0.19685039370078741" bottom="0.19685039370078741" header="0.51181102362204722" footer="0.51181102362204722"/>
  <pageSetup paperSize="9" orientation="portrait" horizontalDpi="4294967293" r:id="rId1"/>
  <headerFooter alignWithMargins="0"/>
  <webPublishItems count="1">
    <webPublishItem id="25293" divId="29年春地区予選データ_25293" sourceType="printArea" destinationFile="C:\Users\k\khbfv1\vsharu\2017haru\yokosuka.html"/>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Y70"/>
  <sheetViews>
    <sheetView workbookViewId="0">
      <selection activeCell="C61" sqref="C61:D61"/>
    </sheetView>
  </sheetViews>
  <sheetFormatPr defaultRowHeight="13.5"/>
  <cols>
    <col min="1" max="1" width="1.125" style="1" customWidth="1"/>
    <col min="2" max="2" width="2.625" style="1" customWidth="1"/>
    <col min="3" max="3" width="3.75" style="42" customWidth="1"/>
    <col min="4" max="4" width="12.75" style="42" customWidth="1"/>
    <col min="5" max="18" width="4.625" style="34" customWidth="1"/>
    <col min="19" max="19" width="4.625" style="34" hidden="1" customWidth="1"/>
    <col min="20" max="22" width="4.75" style="34" hidden="1" customWidth="1"/>
    <col min="23" max="23" width="3" style="1" hidden="1" customWidth="1"/>
    <col min="24" max="24" width="12.5" style="1" hidden="1" customWidth="1"/>
    <col min="25" max="25" width="4.625" style="1" customWidth="1"/>
    <col min="26" max="26" width="7.625" style="1" customWidth="1"/>
    <col min="27" max="16384" width="9" style="1"/>
  </cols>
  <sheetData>
    <row r="1" spans="2:25" ht="18.75">
      <c r="C1" s="2" t="str">
        <f>予選要項!B2</f>
        <v xml:space="preserve">２０１９年度 </v>
      </c>
      <c r="D1" s="2"/>
      <c r="E1" s="3" t="s">
        <v>369</v>
      </c>
      <c r="F1" s="3"/>
      <c r="G1" s="3"/>
      <c r="H1" s="3"/>
      <c r="I1" s="3"/>
      <c r="J1" s="3"/>
      <c r="K1" s="3"/>
      <c r="L1" s="3"/>
      <c r="M1" s="3"/>
      <c r="N1" s="3"/>
      <c r="O1" s="3"/>
      <c r="P1" s="3"/>
      <c r="Q1" s="3"/>
      <c r="R1" s="4"/>
      <c r="S1" s="4"/>
      <c r="T1" s="4"/>
      <c r="U1" s="4"/>
      <c r="V1" s="4"/>
    </row>
    <row r="2" spans="2:25" ht="18" customHeight="1" thickBot="1">
      <c r="C2" s="33"/>
      <c r="D2" s="7" t="s">
        <v>152</v>
      </c>
      <c r="E2" s="8"/>
      <c r="F2" s="8"/>
      <c r="G2" s="8"/>
      <c r="H2" s="8"/>
      <c r="I2" s="8"/>
      <c r="J2" s="8"/>
      <c r="K2" s="8"/>
      <c r="L2" s="8"/>
      <c r="M2" s="8"/>
      <c r="N2" s="8"/>
      <c r="O2" s="8"/>
      <c r="P2" s="8"/>
      <c r="Q2" s="4"/>
      <c r="R2" s="4"/>
      <c r="S2" s="4"/>
      <c r="T2" s="4"/>
      <c r="U2" s="4"/>
      <c r="V2" s="4"/>
      <c r="X2" s="6"/>
      <c r="Y2" s="6"/>
    </row>
    <row r="3" spans="2:25" ht="14.25" thickBot="1">
      <c r="C3" s="9" t="s">
        <v>304</v>
      </c>
      <c r="D3" s="64" t="s">
        <v>540</v>
      </c>
      <c r="E3" s="348" t="str">
        <f>C4</f>
        <v>麻 溝 台</v>
      </c>
      <c r="F3" s="349"/>
      <c r="G3" s="350"/>
      <c r="H3" s="312" t="str">
        <f>C5</f>
        <v>津 久 井</v>
      </c>
      <c r="I3" s="313"/>
      <c r="J3" s="314"/>
      <c r="K3" s="312" t="str">
        <f>C6</f>
        <v>大 和 西</v>
      </c>
      <c r="L3" s="313"/>
      <c r="M3" s="314"/>
      <c r="N3" s="312" t="str">
        <f>C7</f>
        <v>柏木学園</v>
      </c>
      <c r="O3" s="313"/>
      <c r="P3" s="314"/>
      <c r="Q3" s="10" t="s">
        <v>0</v>
      </c>
      <c r="R3" s="10" t="s">
        <v>68</v>
      </c>
      <c r="S3" s="11" t="s">
        <v>69</v>
      </c>
      <c r="T3" s="11" t="s">
        <v>70</v>
      </c>
      <c r="U3" s="11" t="s">
        <v>71</v>
      </c>
      <c r="V3" s="11"/>
      <c r="W3" s="11"/>
      <c r="X3" s="12"/>
      <c r="Y3" s="44" t="s">
        <v>1</v>
      </c>
    </row>
    <row r="4" spans="2:25" ht="14.25" thickTop="1">
      <c r="B4" s="1">
        <v>1</v>
      </c>
      <c r="C4" s="304" t="s">
        <v>541</v>
      </c>
      <c r="D4" s="369"/>
      <c r="E4" s="315"/>
      <c r="F4" s="316"/>
      <c r="G4" s="317"/>
      <c r="H4" s="13">
        <v>10</v>
      </c>
      <c r="I4" s="14" t="s">
        <v>2</v>
      </c>
      <c r="J4" s="15">
        <v>0</v>
      </c>
      <c r="K4" s="13">
        <v>9</v>
      </c>
      <c r="L4" s="14" t="s">
        <v>2</v>
      </c>
      <c r="M4" s="15">
        <v>1</v>
      </c>
      <c r="N4" s="13">
        <v>6</v>
      </c>
      <c r="O4" s="14" t="s">
        <v>2</v>
      </c>
      <c r="P4" s="16">
        <v>5</v>
      </c>
      <c r="Q4" s="17">
        <f>S4*3+U4</f>
        <v>9</v>
      </c>
      <c r="R4" s="17">
        <f>(H4+K4+N4)-(J4+M4+P4)</f>
        <v>19</v>
      </c>
      <c r="S4" s="16">
        <f>COUNTIF(V4:X4,"A")</f>
        <v>3</v>
      </c>
      <c r="T4" s="16">
        <f>COUNTIF(V4:X4,"C")</f>
        <v>0</v>
      </c>
      <c r="U4" s="16">
        <f>COUNTIF(V4:X4,"B")</f>
        <v>0</v>
      </c>
      <c r="V4" s="17" t="str">
        <f>IF(H4="","",IF(H4&gt;J4,"A",IF(H4=J4,"B","C")))</f>
        <v>A</v>
      </c>
      <c r="W4" s="17" t="str">
        <f>IF(K4="","",IF(K4&gt;M4,"A",IF(K4=M4,"B","C")))</f>
        <v>A</v>
      </c>
      <c r="X4" s="45" t="str">
        <f>IF(N4="","",IF(N4&gt;P4,"A",IF(N4=P4,"B","C")))</f>
        <v>A</v>
      </c>
      <c r="Y4" s="46">
        <v>1</v>
      </c>
    </row>
    <row r="5" spans="2:25">
      <c r="B5" s="1">
        <v>2</v>
      </c>
      <c r="C5" s="302" t="s">
        <v>548</v>
      </c>
      <c r="D5" s="368"/>
      <c r="E5" s="18">
        <v>0</v>
      </c>
      <c r="F5" s="19" t="s">
        <v>3</v>
      </c>
      <c r="G5" s="20">
        <v>10</v>
      </c>
      <c r="H5" s="296"/>
      <c r="I5" s="297"/>
      <c r="J5" s="298"/>
      <c r="K5" s="21">
        <v>3</v>
      </c>
      <c r="L5" s="19" t="s">
        <v>3</v>
      </c>
      <c r="M5" s="20">
        <v>13</v>
      </c>
      <c r="N5" s="21">
        <v>0</v>
      </c>
      <c r="O5" s="291" t="s">
        <v>647</v>
      </c>
      <c r="P5" s="22">
        <v>9</v>
      </c>
      <c r="Q5" s="23">
        <f>S5*3+U5</f>
        <v>0</v>
      </c>
      <c r="R5" s="23">
        <f>(E5+K5+N5)-(G5+M5+P5)</f>
        <v>-29</v>
      </c>
      <c r="S5" s="22">
        <f>COUNTIF(V5:X5,"A")</f>
        <v>0</v>
      </c>
      <c r="T5" s="22">
        <f>COUNTIF(V5:X5,"C")</f>
        <v>3</v>
      </c>
      <c r="U5" s="22">
        <f>COUNTIF(V5:X5,"B")</f>
        <v>0</v>
      </c>
      <c r="V5" s="23" t="str">
        <f>IF(E5="","",IF(E5&gt;G5,"A",IF(E5=G5,"B","C")))</f>
        <v>C</v>
      </c>
      <c r="W5" s="23" t="str">
        <f>IF(K5="","",IF(K5&gt;M5,"A",IF(K5=M5,"B","C")))</f>
        <v>C</v>
      </c>
      <c r="X5" s="24" t="str">
        <f>IF(N5="","",IF(N5&gt;P5,"A",IF(N5=P5,"B","C")))</f>
        <v>C</v>
      </c>
      <c r="Y5" s="47">
        <v>4</v>
      </c>
    </row>
    <row r="6" spans="2:25">
      <c r="B6" s="1">
        <v>3</v>
      </c>
      <c r="C6" s="302" t="s">
        <v>529</v>
      </c>
      <c r="D6" s="368"/>
      <c r="E6" s="18">
        <v>1</v>
      </c>
      <c r="F6" s="19" t="s">
        <v>4</v>
      </c>
      <c r="G6" s="20">
        <v>9</v>
      </c>
      <c r="H6" s="21">
        <v>13</v>
      </c>
      <c r="I6" s="19" t="s">
        <v>4</v>
      </c>
      <c r="J6" s="20">
        <v>3</v>
      </c>
      <c r="K6" s="296"/>
      <c r="L6" s="297"/>
      <c r="M6" s="298"/>
      <c r="N6" s="21">
        <v>4</v>
      </c>
      <c r="O6" s="19" t="s">
        <v>4</v>
      </c>
      <c r="P6" s="22">
        <v>11</v>
      </c>
      <c r="Q6" s="23">
        <f>S6*3+U6</f>
        <v>3</v>
      </c>
      <c r="R6" s="23">
        <f>(E6+H6+N6)-(G6+J6+P6)</f>
        <v>-5</v>
      </c>
      <c r="S6" s="22">
        <f>COUNTIF(V6:X6,"A")</f>
        <v>1</v>
      </c>
      <c r="T6" s="22">
        <f>COUNTIF(V6:X6,"C")</f>
        <v>2</v>
      </c>
      <c r="U6" s="22">
        <f>COUNTIF(V6:X6,"B")</f>
        <v>0</v>
      </c>
      <c r="V6" s="23" t="str">
        <f>IF(E6="","",IF(E6&gt;G6,"A",IF(E6=G6,"B","C")))</f>
        <v>C</v>
      </c>
      <c r="W6" s="23" t="str">
        <f>IF(H6="","",IF(H6&gt;J6,"A",IF(H6=J6,"B","C")))</f>
        <v>A</v>
      </c>
      <c r="X6" s="24" t="str">
        <f>IF(N6="","",IF(N6&gt;P6,"A",IF(N6=P6,"B","C")))</f>
        <v>C</v>
      </c>
      <c r="Y6" s="47">
        <v>3</v>
      </c>
    </row>
    <row r="7" spans="2:25" ht="14.25" thickBot="1">
      <c r="B7" s="1">
        <v>4</v>
      </c>
      <c r="C7" s="310" t="s">
        <v>538</v>
      </c>
      <c r="D7" s="370"/>
      <c r="E7" s="25">
        <v>5</v>
      </c>
      <c r="F7" s="26" t="s">
        <v>2</v>
      </c>
      <c r="G7" s="27">
        <v>6</v>
      </c>
      <c r="H7" s="28">
        <v>9</v>
      </c>
      <c r="I7" s="292" t="s">
        <v>648</v>
      </c>
      <c r="J7" s="27">
        <v>0</v>
      </c>
      <c r="K7" s="28">
        <v>11</v>
      </c>
      <c r="L7" s="26" t="s">
        <v>2</v>
      </c>
      <c r="M7" s="27">
        <v>4</v>
      </c>
      <c r="N7" s="299"/>
      <c r="O7" s="300"/>
      <c r="P7" s="301"/>
      <c r="Q7" s="29">
        <f>S7*3+U7</f>
        <v>6</v>
      </c>
      <c r="R7" s="29">
        <f>(E7+H7+K7)-(G7+J7+M7)</f>
        <v>15</v>
      </c>
      <c r="S7" s="48">
        <f>COUNTIF(V7:X7,"A")</f>
        <v>2</v>
      </c>
      <c r="T7" s="48">
        <f>COUNTIF(V7:X7,"C")</f>
        <v>1</v>
      </c>
      <c r="U7" s="48">
        <f>COUNTIF(V7:X7,"B")</f>
        <v>0</v>
      </c>
      <c r="V7" s="29" t="str">
        <f>IF(E7="","",IF(E7&gt;G7,"A",IF(E7=G7,"B","C")))</f>
        <v>C</v>
      </c>
      <c r="W7" s="29" t="str">
        <f>IF(H7="","",IF(H7&gt;J7,"A",IF(H7=J7,"B","C")))</f>
        <v>A</v>
      </c>
      <c r="X7" s="30" t="str">
        <f>IF(K7="","",IF(K7&gt;M7,"A",IF(K7=M7,"B","C")))</f>
        <v>A</v>
      </c>
      <c r="Y7" s="49">
        <v>2</v>
      </c>
    </row>
    <row r="8" spans="2:25">
      <c r="C8" s="31"/>
      <c r="D8" s="31"/>
      <c r="E8" s="32"/>
      <c r="F8" s="32"/>
      <c r="G8" s="32"/>
      <c r="H8" s="32"/>
      <c r="I8" s="32"/>
      <c r="J8" s="32"/>
      <c r="K8" s="32"/>
      <c r="L8" s="32"/>
      <c r="M8" s="32"/>
      <c r="N8" s="32"/>
      <c r="O8" s="32"/>
      <c r="P8" s="32"/>
      <c r="Q8" s="32"/>
      <c r="R8" s="32"/>
      <c r="S8" s="32"/>
      <c r="T8" s="32"/>
      <c r="U8" s="32"/>
      <c r="V8" s="32"/>
      <c r="X8" s="6"/>
      <c r="Y8" s="6"/>
    </row>
    <row r="9" spans="2:25" ht="14.25" thickBot="1">
      <c r="C9" s="97"/>
      <c r="D9" s="97"/>
      <c r="E9" s="32"/>
      <c r="F9" s="32"/>
      <c r="G9" s="32"/>
      <c r="H9" s="32"/>
      <c r="I9" s="32"/>
      <c r="J9" s="32"/>
      <c r="K9" s="32"/>
      <c r="L9" s="32"/>
      <c r="M9" s="32"/>
      <c r="N9" s="32"/>
      <c r="O9" s="32"/>
      <c r="P9" s="32"/>
      <c r="Q9" s="32"/>
      <c r="R9" s="32"/>
      <c r="S9" s="32"/>
      <c r="T9" s="32"/>
      <c r="U9" s="32"/>
      <c r="V9" s="32"/>
      <c r="X9" s="6"/>
      <c r="Y9" s="6"/>
    </row>
    <row r="10" spans="2:25" ht="14.25" thickBot="1">
      <c r="C10" s="9" t="s">
        <v>375</v>
      </c>
      <c r="D10" s="64" t="s">
        <v>549</v>
      </c>
      <c r="E10" s="348" t="str">
        <f>C11</f>
        <v>座　　間</v>
      </c>
      <c r="F10" s="349"/>
      <c r="G10" s="350"/>
      <c r="H10" s="312" t="str">
        <f>C12</f>
        <v>厚 木 北</v>
      </c>
      <c r="I10" s="313"/>
      <c r="J10" s="314"/>
      <c r="K10" s="312" t="str">
        <f>C13</f>
        <v>伊 勢 原</v>
      </c>
      <c r="L10" s="313"/>
      <c r="M10" s="314"/>
      <c r="N10" s="312" t="str">
        <f>C14</f>
        <v>海 老 名</v>
      </c>
      <c r="O10" s="313"/>
      <c r="P10" s="314"/>
      <c r="Q10" s="10" t="s">
        <v>0</v>
      </c>
      <c r="R10" s="10" t="s">
        <v>68</v>
      </c>
      <c r="S10" s="11" t="s">
        <v>69</v>
      </c>
      <c r="T10" s="11" t="s">
        <v>70</v>
      </c>
      <c r="U10" s="11" t="s">
        <v>71</v>
      </c>
      <c r="V10" s="11"/>
      <c r="W10" s="11"/>
      <c r="X10" s="12"/>
      <c r="Y10" s="44" t="s">
        <v>1</v>
      </c>
    </row>
    <row r="11" spans="2:25" ht="14.25" thickTop="1">
      <c r="B11" s="1">
        <v>1</v>
      </c>
      <c r="C11" s="302" t="s">
        <v>550</v>
      </c>
      <c r="D11" s="368"/>
      <c r="E11" s="315"/>
      <c r="F11" s="316"/>
      <c r="G11" s="317"/>
      <c r="H11" s="13">
        <v>1</v>
      </c>
      <c r="I11" s="14" t="s">
        <v>5</v>
      </c>
      <c r="J11" s="15">
        <v>7</v>
      </c>
      <c r="K11" s="13">
        <v>11</v>
      </c>
      <c r="L11" s="14" t="s">
        <v>5</v>
      </c>
      <c r="M11" s="15">
        <v>1</v>
      </c>
      <c r="N11" s="13">
        <v>0</v>
      </c>
      <c r="O11" s="14" t="s">
        <v>5</v>
      </c>
      <c r="P11" s="16">
        <v>3</v>
      </c>
      <c r="Q11" s="17">
        <f>S11*3+U11</f>
        <v>3</v>
      </c>
      <c r="R11" s="17">
        <f>(H11+K11+N11)-(J11+M11+P11)</f>
        <v>1</v>
      </c>
      <c r="S11" s="16">
        <f>COUNTIF(V11:X11,"A")</f>
        <v>1</v>
      </c>
      <c r="T11" s="16">
        <f>COUNTIF(V11:X11,"C")</f>
        <v>2</v>
      </c>
      <c r="U11" s="16">
        <f>COUNTIF(V11:X11,"B")</f>
        <v>0</v>
      </c>
      <c r="V11" s="17" t="str">
        <f>IF(H11="","",IF(H11&gt;J11,"A",IF(H11=J11,"B","C")))</f>
        <v>C</v>
      </c>
      <c r="W11" s="17" t="str">
        <f>IF(K11="","",IF(K11&gt;M11,"A",IF(K11=M11,"B","C")))</f>
        <v>A</v>
      </c>
      <c r="X11" s="45" t="str">
        <f>IF(N11="","",IF(N11&gt;P11,"A",IF(N11=P11,"B","C")))</f>
        <v>C</v>
      </c>
      <c r="Y11" s="46">
        <v>3</v>
      </c>
    </row>
    <row r="12" spans="2:25">
      <c r="B12" s="1">
        <v>2</v>
      </c>
      <c r="C12" s="304" t="s">
        <v>552</v>
      </c>
      <c r="D12" s="369"/>
      <c r="E12" s="18">
        <v>7</v>
      </c>
      <c r="F12" s="19" t="s">
        <v>6</v>
      </c>
      <c r="G12" s="20">
        <v>1</v>
      </c>
      <c r="H12" s="296"/>
      <c r="I12" s="297"/>
      <c r="J12" s="298"/>
      <c r="K12" s="21">
        <v>10</v>
      </c>
      <c r="L12" s="19" t="s">
        <v>6</v>
      </c>
      <c r="M12" s="20">
        <v>1</v>
      </c>
      <c r="N12" s="21">
        <v>5</v>
      </c>
      <c r="O12" s="19" t="s">
        <v>6</v>
      </c>
      <c r="P12" s="22">
        <v>7</v>
      </c>
      <c r="Q12" s="23">
        <f>S12*3+U12</f>
        <v>6</v>
      </c>
      <c r="R12" s="23">
        <f>(E12+K12+N12)-(G12+M12+P12)</f>
        <v>13</v>
      </c>
      <c r="S12" s="22">
        <f>COUNTIF(V12:X12,"A")</f>
        <v>2</v>
      </c>
      <c r="T12" s="22">
        <f>COUNTIF(V12:X12,"C")</f>
        <v>1</v>
      </c>
      <c r="U12" s="22">
        <f>COUNTIF(V12:X12,"B")</f>
        <v>0</v>
      </c>
      <c r="V12" s="23" t="str">
        <f>IF(E12="","",IF(E12&gt;G12,"A",IF(E12=G12,"B","C")))</f>
        <v>A</v>
      </c>
      <c r="W12" s="23" t="str">
        <f>IF(K12="","",IF(K12&gt;M12,"A",IF(K12=M12,"B","C")))</f>
        <v>A</v>
      </c>
      <c r="X12" s="24" t="str">
        <f>IF(N12="","",IF(N12&gt;P12,"A",IF(N12=P12,"B","C")))</f>
        <v>C</v>
      </c>
      <c r="Y12" s="47">
        <v>2</v>
      </c>
    </row>
    <row r="13" spans="2:25">
      <c r="B13" s="1">
        <v>3</v>
      </c>
      <c r="C13" s="302" t="s">
        <v>626</v>
      </c>
      <c r="D13" s="368"/>
      <c r="E13" s="18">
        <v>1</v>
      </c>
      <c r="F13" s="19" t="s">
        <v>7</v>
      </c>
      <c r="G13" s="20">
        <v>11</v>
      </c>
      <c r="H13" s="21">
        <v>1</v>
      </c>
      <c r="I13" s="19" t="s">
        <v>7</v>
      </c>
      <c r="J13" s="20">
        <v>10</v>
      </c>
      <c r="K13" s="296"/>
      <c r="L13" s="297"/>
      <c r="M13" s="298"/>
      <c r="N13" s="21">
        <v>0</v>
      </c>
      <c r="O13" s="19" t="s">
        <v>7</v>
      </c>
      <c r="P13" s="22">
        <v>10</v>
      </c>
      <c r="Q13" s="23">
        <f>S13*3+U13</f>
        <v>0</v>
      </c>
      <c r="R13" s="23">
        <f>(E13+H13+N13)-(G13+J13+P13)</f>
        <v>-29</v>
      </c>
      <c r="S13" s="22">
        <f>COUNTIF(V13:X13,"A")</f>
        <v>0</v>
      </c>
      <c r="T13" s="22">
        <f>COUNTIF(V13:X13,"C")</f>
        <v>3</v>
      </c>
      <c r="U13" s="22">
        <f>COUNTIF(V13:X13,"B")</f>
        <v>0</v>
      </c>
      <c r="V13" s="23" t="str">
        <f>IF(E13="","",IF(E13&gt;G13,"A",IF(E13=G13,"B","C")))</f>
        <v>C</v>
      </c>
      <c r="W13" s="23" t="str">
        <f>IF(H13="","",IF(H13&gt;J13,"A",IF(H13=J13,"B","C")))</f>
        <v>C</v>
      </c>
      <c r="X13" s="24" t="str">
        <f>IF(N13="","",IF(N13&gt;P13,"A",IF(N13=P13,"B","C")))</f>
        <v>C</v>
      </c>
      <c r="Y13" s="47">
        <v>4</v>
      </c>
    </row>
    <row r="14" spans="2:25" ht="14.25" thickBot="1">
      <c r="B14" s="1">
        <v>4</v>
      </c>
      <c r="C14" s="310" t="s">
        <v>547</v>
      </c>
      <c r="D14" s="370"/>
      <c r="E14" s="25">
        <v>3</v>
      </c>
      <c r="F14" s="26" t="s">
        <v>2</v>
      </c>
      <c r="G14" s="27">
        <v>0</v>
      </c>
      <c r="H14" s="28">
        <v>7</v>
      </c>
      <c r="I14" s="26" t="s">
        <v>2</v>
      </c>
      <c r="J14" s="27">
        <v>5</v>
      </c>
      <c r="K14" s="28">
        <v>10</v>
      </c>
      <c r="L14" s="289" t="s">
        <v>2</v>
      </c>
      <c r="M14" s="27">
        <v>0</v>
      </c>
      <c r="N14" s="299"/>
      <c r="O14" s="300"/>
      <c r="P14" s="301"/>
      <c r="Q14" s="29">
        <f>S14*3+U14</f>
        <v>9</v>
      </c>
      <c r="R14" s="29">
        <f>(E14+H14+K14)-(G14+J14+M14)</f>
        <v>15</v>
      </c>
      <c r="S14" s="48">
        <f>COUNTIF(V14:X14,"A")</f>
        <v>3</v>
      </c>
      <c r="T14" s="48">
        <f>COUNTIF(V14:X14,"C")</f>
        <v>0</v>
      </c>
      <c r="U14" s="48">
        <f>COUNTIF(V14:X14,"B")</f>
        <v>0</v>
      </c>
      <c r="V14" s="29" t="str">
        <f>IF(E14="","",IF(E14&gt;G14,"A",IF(E14=G14,"B","C")))</f>
        <v>A</v>
      </c>
      <c r="W14" s="29" t="str">
        <f>IF(H14="","",IF(H14&gt;J14,"A",IF(H14=J14,"B","C")))</f>
        <v>A</v>
      </c>
      <c r="X14" s="30" t="str">
        <f>IF(K14="","",IF(K14&gt;M14,"A",IF(K14=M14,"B","C")))</f>
        <v>A</v>
      </c>
      <c r="Y14" s="49">
        <v>1</v>
      </c>
    </row>
    <row r="15" spans="2:25">
      <c r="C15" s="31"/>
      <c r="D15" s="31"/>
      <c r="E15" s="32"/>
      <c r="F15" s="32"/>
      <c r="G15" s="32"/>
      <c r="H15" s="32"/>
      <c r="I15" s="32"/>
      <c r="J15" s="32"/>
      <c r="K15" s="32"/>
      <c r="L15" s="32"/>
      <c r="M15" s="32"/>
      <c r="N15" s="32"/>
      <c r="O15" s="32"/>
      <c r="P15" s="32"/>
      <c r="Q15" s="32"/>
      <c r="R15" s="32"/>
      <c r="S15" s="32"/>
      <c r="T15" s="32"/>
      <c r="U15" s="32"/>
      <c r="V15" s="32"/>
      <c r="X15" s="6"/>
      <c r="Y15" s="6"/>
    </row>
    <row r="16" spans="2:25" ht="14.25" thickBot="1">
      <c r="C16" s="97"/>
      <c r="D16" s="97"/>
      <c r="E16" s="32"/>
      <c r="F16" s="32"/>
      <c r="G16" s="32"/>
      <c r="H16" s="32"/>
      <c r="I16" s="32"/>
      <c r="J16" s="32"/>
      <c r="K16" s="32"/>
      <c r="L16" s="32"/>
      <c r="M16" s="32"/>
      <c r="N16" s="32"/>
      <c r="O16" s="32"/>
      <c r="P16" s="32"/>
      <c r="Q16" s="32"/>
      <c r="R16" s="32"/>
      <c r="S16" s="32"/>
      <c r="T16" s="32"/>
      <c r="U16" s="32"/>
      <c r="V16" s="32"/>
      <c r="X16" s="6"/>
      <c r="Y16" s="6"/>
    </row>
    <row r="17" spans="2:25" ht="14.25" thickBot="1">
      <c r="C17" s="9" t="s">
        <v>378</v>
      </c>
      <c r="D17" s="64" t="s">
        <v>627</v>
      </c>
      <c r="E17" s="348" t="str">
        <f>C18</f>
        <v>光明相模原</v>
      </c>
      <c r="F17" s="349"/>
      <c r="G17" s="350"/>
      <c r="H17" s="320" t="str">
        <f>C19</f>
        <v>相模原青陵・厚木西・神奈川総産</v>
      </c>
      <c r="I17" s="321"/>
      <c r="J17" s="322"/>
      <c r="K17" s="320" t="str">
        <f>C20</f>
        <v>城　　山</v>
      </c>
      <c r="L17" s="321"/>
      <c r="M17" s="322"/>
      <c r="N17" s="365" t="str">
        <f>C21</f>
        <v>厚木清南・愛川・中央農業</v>
      </c>
      <c r="O17" s="366"/>
      <c r="P17" s="367"/>
      <c r="Q17" s="10" t="s">
        <v>0</v>
      </c>
      <c r="R17" s="10" t="s">
        <v>68</v>
      </c>
      <c r="S17" s="11" t="s">
        <v>69</v>
      </c>
      <c r="T17" s="11" t="s">
        <v>70</v>
      </c>
      <c r="U17" s="11" t="s">
        <v>71</v>
      </c>
      <c r="V17" s="11"/>
      <c r="W17" s="11"/>
      <c r="X17" s="12"/>
      <c r="Y17" s="44" t="s">
        <v>1</v>
      </c>
    </row>
    <row r="18" spans="2:25" ht="14.25" thickTop="1">
      <c r="B18" s="1">
        <v>1</v>
      </c>
      <c r="C18" s="304" t="s">
        <v>628</v>
      </c>
      <c r="D18" s="369"/>
      <c r="E18" s="315"/>
      <c r="F18" s="316"/>
      <c r="G18" s="317"/>
      <c r="H18" s="13">
        <v>8</v>
      </c>
      <c r="I18" s="14" t="s">
        <v>8</v>
      </c>
      <c r="J18" s="15">
        <v>0</v>
      </c>
      <c r="K18" s="13">
        <v>5</v>
      </c>
      <c r="L18" s="14" t="s">
        <v>8</v>
      </c>
      <c r="M18" s="15">
        <v>2</v>
      </c>
      <c r="N18" s="13">
        <v>11</v>
      </c>
      <c r="O18" s="14" t="s">
        <v>8</v>
      </c>
      <c r="P18" s="16">
        <v>5</v>
      </c>
      <c r="Q18" s="17">
        <f>S18*3+U18</f>
        <v>9</v>
      </c>
      <c r="R18" s="17">
        <f>(H18+K18+N18)-(J18+M18+P18)</f>
        <v>17</v>
      </c>
      <c r="S18" s="16">
        <f>COUNTIF(V18:X18,"A")</f>
        <v>3</v>
      </c>
      <c r="T18" s="16">
        <f>COUNTIF(V18:X18,"C")</f>
        <v>0</v>
      </c>
      <c r="U18" s="16">
        <f>COUNTIF(V18:X18,"B")</f>
        <v>0</v>
      </c>
      <c r="V18" s="17" t="str">
        <f>IF(H18="","",IF(H18&gt;J18,"A",IF(H18=J18,"B","C")))</f>
        <v>A</v>
      </c>
      <c r="W18" s="17" t="str">
        <f>IF(K18="","",IF(K18&gt;M18,"A",IF(K18=M18,"B","C")))</f>
        <v>A</v>
      </c>
      <c r="X18" s="45" t="str">
        <f>IF(N18="","",IF(N18&gt;P18,"A",IF(N18=P18,"B","C")))</f>
        <v>A</v>
      </c>
      <c r="Y18" s="46">
        <v>1</v>
      </c>
    </row>
    <row r="19" spans="2:25">
      <c r="B19" s="1">
        <v>2</v>
      </c>
      <c r="C19" s="337" t="s">
        <v>629</v>
      </c>
      <c r="D19" s="372"/>
      <c r="E19" s="18">
        <v>0</v>
      </c>
      <c r="F19" s="19" t="s">
        <v>4</v>
      </c>
      <c r="G19" s="20">
        <v>8</v>
      </c>
      <c r="H19" s="296"/>
      <c r="I19" s="297"/>
      <c r="J19" s="298"/>
      <c r="K19" s="21">
        <v>4</v>
      </c>
      <c r="L19" s="19" t="s">
        <v>4</v>
      </c>
      <c r="M19" s="20">
        <v>11</v>
      </c>
      <c r="N19" s="21">
        <v>7</v>
      </c>
      <c r="O19" s="19" t="s">
        <v>4</v>
      </c>
      <c r="P19" s="22">
        <v>6</v>
      </c>
      <c r="Q19" s="23">
        <f>S19*3+U19</f>
        <v>3</v>
      </c>
      <c r="R19" s="23">
        <f>(E19+K19+N19)-(G19+M19+P19)</f>
        <v>-14</v>
      </c>
      <c r="S19" s="22">
        <f>COUNTIF(V19:X19,"A")</f>
        <v>1</v>
      </c>
      <c r="T19" s="22">
        <f>COUNTIF(V19:X19,"C")</f>
        <v>2</v>
      </c>
      <c r="U19" s="22">
        <f>COUNTIF(V19:X19,"B")</f>
        <v>0</v>
      </c>
      <c r="V19" s="23" t="str">
        <f>IF(E19="","",IF(E19&gt;G19,"A",IF(E19=G19,"B","C")))</f>
        <v>C</v>
      </c>
      <c r="W19" s="23" t="str">
        <f>IF(K19="","",IF(K19&gt;M19,"A",IF(K19=M19,"B","C")))</f>
        <v>C</v>
      </c>
      <c r="X19" s="24" t="str">
        <f>IF(N19="","",IF(N19&gt;P19,"A",IF(N19=P19,"B","C")))</f>
        <v>A</v>
      </c>
      <c r="Y19" s="47">
        <v>3</v>
      </c>
    </row>
    <row r="20" spans="2:25">
      <c r="B20" s="1">
        <v>3</v>
      </c>
      <c r="C20" s="373" t="s">
        <v>551</v>
      </c>
      <c r="D20" s="374"/>
      <c r="E20" s="18">
        <v>2</v>
      </c>
      <c r="F20" s="19" t="s">
        <v>2</v>
      </c>
      <c r="G20" s="20">
        <v>5</v>
      </c>
      <c r="H20" s="21">
        <v>11</v>
      </c>
      <c r="I20" s="19" t="s">
        <v>2</v>
      </c>
      <c r="J20" s="20">
        <v>4</v>
      </c>
      <c r="K20" s="296"/>
      <c r="L20" s="297"/>
      <c r="M20" s="298"/>
      <c r="N20" s="21">
        <v>10</v>
      </c>
      <c r="O20" s="19" t="s">
        <v>2</v>
      </c>
      <c r="P20" s="22">
        <v>2</v>
      </c>
      <c r="Q20" s="23">
        <f>S20*3+U20</f>
        <v>6</v>
      </c>
      <c r="R20" s="23">
        <f>(E20+H20+N20)-(G20+J20+P20)</f>
        <v>12</v>
      </c>
      <c r="S20" s="22">
        <f>COUNTIF(V20:X20,"A")</f>
        <v>2</v>
      </c>
      <c r="T20" s="22">
        <f>COUNTIF(V20:X20,"C")</f>
        <v>1</v>
      </c>
      <c r="U20" s="22">
        <f>COUNTIF(V20:X20,"B")</f>
        <v>0</v>
      </c>
      <c r="V20" s="23" t="str">
        <f>IF(E20="","",IF(E20&gt;G20,"A",IF(E20=G20,"B","C")))</f>
        <v>C</v>
      </c>
      <c r="W20" s="23" t="str">
        <f>IF(H20="","",IF(H20&gt;J20,"A",IF(H20=J20,"B","C")))</f>
        <v>A</v>
      </c>
      <c r="X20" s="24" t="str">
        <f>IF(N20="","",IF(N20&gt;P20,"A",IF(N20=P20,"B","C")))</f>
        <v>A</v>
      </c>
      <c r="Y20" s="47">
        <v>2</v>
      </c>
    </row>
    <row r="21" spans="2:25" ht="14.25" thickBot="1">
      <c r="B21" s="1">
        <v>4</v>
      </c>
      <c r="C21" s="343" t="s">
        <v>630</v>
      </c>
      <c r="D21" s="375"/>
      <c r="E21" s="25">
        <v>5</v>
      </c>
      <c r="F21" s="26" t="s">
        <v>9</v>
      </c>
      <c r="G21" s="27">
        <v>11</v>
      </c>
      <c r="H21" s="28">
        <v>6</v>
      </c>
      <c r="I21" s="26" t="s">
        <v>9</v>
      </c>
      <c r="J21" s="27">
        <v>7</v>
      </c>
      <c r="K21" s="28">
        <v>2</v>
      </c>
      <c r="L21" s="26" t="s">
        <v>9</v>
      </c>
      <c r="M21" s="27">
        <v>10</v>
      </c>
      <c r="N21" s="299"/>
      <c r="O21" s="300"/>
      <c r="P21" s="301"/>
      <c r="Q21" s="29">
        <f>S21*3+U21</f>
        <v>0</v>
      </c>
      <c r="R21" s="29">
        <f>(E21+H21+K21)-(G21+J21+M21)</f>
        <v>-15</v>
      </c>
      <c r="S21" s="48">
        <f>COUNTIF(V21:X21,"A")</f>
        <v>0</v>
      </c>
      <c r="T21" s="48">
        <f>COUNTIF(V21:X21,"C")</f>
        <v>3</v>
      </c>
      <c r="U21" s="48">
        <f>COUNTIF(V21:X21,"B")</f>
        <v>0</v>
      </c>
      <c r="V21" s="29" t="str">
        <f>IF(E21="","",IF(E21&gt;G21,"A",IF(E21=G21,"B","C")))</f>
        <v>C</v>
      </c>
      <c r="W21" s="29" t="str">
        <f>IF(H21="","",IF(H21&gt;J21,"A",IF(H21=J21,"B","C")))</f>
        <v>C</v>
      </c>
      <c r="X21" s="30" t="str">
        <f>IF(K21="","",IF(K21&gt;M21,"A",IF(K21=M21,"B","C")))</f>
        <v>C</v>
      </c>
      <c r="Y21" s="49">
        <v>4</v>
      </c>
    </row>
    <row r="22" spans="2:25">
      <c r="C22" s="31"/>
      <c r="D22" s="31"/>
      <c r="E22" s="32"/>
      <c r="F22" s="32"/>
      <c r="G22" s="32"/>
      <c r="H22" s="32"/>
      <c r="I22" s="32"/>
      <c r="J22" s="32"/>
      <c r="K22" s="32"/>
      <c r="L22" s="32"/>
      <c r="M22" s="32"/>
      <c r="N22" s="32"/>
      <c r="O22" s="32"/>
      <c r="P22" s="32"/>
      <c r="Q22" s="32"/>
      <c r="R22" s="32"/>
      <c r="S22" s="32"/>
      <c r="T22" s="32"/>
      <c r="U22" s="32"/>
      <c r="V22" s="32"/>
      <c r="X22" s="6"/>
      <c r="Y22" s="6"/>
    </row>
    <row r="23" spans="2:25" ht="14.25" thickBot="1">
      <c r="C23" s="97"/>
      <c r="D23" s="97"/>
      <c r="E23" s="32"/>
      <c r="F23" s="32"/>
      <c r="G23" s="32"/>
      <c r="H23" s="32"/>
      <c r="I23" s="32"/>
      <c r="J23" s="32"/>
      <c r="K23" s="32"/>
      <c r="L23" s="32"/>
      <c r="M23" s="32"/>
      <c r="N23" s="32"/>
      <c r="O23" s="32"/>
      <c r="P23" s="32"/>
      <c r="Q23" s="32"/>
      <c r="R23" s="32"/>
      <c r="S23" s="32"/>
      <c r="T23" s="32"/>
      <c r="U23" s="32"/>
      <c r="V23" s="32"/>
      <c r="X23" s="6"/>
      <c r="Y23" s="6"/>
    </row>
    <row r="24" spans="2:25" ht="14.25" thickBot="1">
      <c r="C24" s="9" t="s">
        <v>305</v>
      </c>
      <c r="D24" s="64" t="s">
        <v>631</v>
      </c>
      <c r="E24" s="348" t="str">
        <f>C25</f>
        <v>厚　　木</v>
      </c>
      <c r="F24" s="349"/>
      <c r="G24" s="350"/>
      <c r="H24" s="348" t="str">
        <f>C26</f>
        <v>有　　馬</v>
      </c>
      <c r="I24" s="349"/>
      <c r="J24" s="350"/>
      <c r="K24" s="348" t="str">
        <f>C27</f>
        <v>上 溝 南</v>
      </c>
      <c r="L24" s="349"/>
      <c r="M24" s="350"/>
      <c r="N24" s="348" t="str">
        <f>C28</f>
        <v>橋　　本</v>
      </c>
      <c r="O24" s="349"/>
      <c r="P24" s="350"/>
      <c r="Q24" s="10" t="s">
        <v>0</v>
      </c>
      <c r="R24" s="10" t="s">
        <v>68</v>
      </c>
      <c r="S24" s="11" t="s">
        <v>69</v>
      </c>
      <c r="T24" s="11" t="s">
        <v>70</v>
      </c>
      <c r="U24" s="11" t="s">
        <v>71</v>
      </c>
      <c r="V24" s="11"/>
      <c r="W24" s="11"/>
      <c r="X24" s="12"/>
      <c r="Y24" s="44" t="s">
        <v>1</v>
      </c>
    </row>
    <row r="25" spans="2:25" ht="14.25" thickTop="1">
      <c r="B25" s="1">
        <v>1</v>
      </c>
      <c r="C25" s="304" t="s">
        <v>543</v>
      </c>
      <c r="D25" s="369"/>
      <c r="E25" s="315"/>
      <c r="F25" s="316"/>
      <c r="G25" s="317"/>
      <c r="H25" s="13">
        <v>2</v>
      </c>
      <c r="I25" s="14" t="s">
        <v>10</v>
      </c>
      <c r="J25" s="15">
        <v>0</v>
      </c>
      <c r="K25" s="13">
        <v>1</v>
      </c>
      <c r="L25" s="14" t="s">
        <v>10</v>
      </c>
      <c r="M25" s="15">
        <v>7</v>
      </c>
      <c r="N25" s="13">
        <v>16</v>
      </c>
      <c r="O25" s="14" t="s">
        <v>10</v>
      </c>
      <c r="P25" s="16">
        <v>9</v>
      </c>
      <c r="Q25" s="17">
        <f>S25*3+U25</f>
        <v>6</v>
      </c>
      <c r="R25" s="17">
        <f>(H25+K25+N25)-(J25+M25+P25)</f>
        <v>3</v>
      </c>
      <c r="S25" s="16">
        <f>COUNTIF(V25:X25,"A")</f>
        <v>2</v>
      </c>
      <c r="T25" s="16">
        <f>COUNTIF(V25:X25,"C")</f>
        <v>1</v>
      </c>
      <c r="U25" s="16">
        <f>COUNTIF(V25:X25,"B")</f>
        <v>0</v>
      </c>
      <c r="V25" s="17" t="str">
        <f>IF(H25="","",IF(H25&gt;J25,"A",IF(H25=J25,"B","C")))</f>
        <v>A</v>
      </c>
      <c r="W25" s="17" t="str">
        <f>IF(K25="","",IF(K25&gt;M25,"A",IF(K25=M25,"B","C")))</f>
        <v>C</v>
      </c>
      <c r="X25" s="45" t="str">
        <f>IF(N25="","",IF(N25&gt;P25,"A",IF(N25=P25,"B","C")))</f>
        <v>A</v>
      </c>
      <c r="Y25" s="46">
        <v>2</v>
      </c>
    </row>
    <row r="26" spans="2:25">
      <c r="B26" s="1">
        <v>2</v>
      </c>
      <c r="C26" s="302" t="s">
        <v>534</v>
      </c>
      <c r="D26" s="368"/>
      <c r="E26" s="18">
        <v>0</v>
      </c>
      <c r="F26" s="19" t="s">
        <v>7</v>
      </c>
      <c r="G26" s="20">
        <v>2</v>
      </c>
      <c r="H26" s="296"/>
      <c r="I26" s="297"/>
      <c r="J26" s="298"/>
      <c r="K26" s="21">
        <v>3</v>
      </c>
      <c r="L26" s="19" t="s">
        <v>7</v>
      </c>
      <c r="M26" s="20">
        <v>16</v>
      </c>
      <c r="N26" s="21">
        <v>8</v>
      </c>
      <c r="O26" s="19" t="s">
        <v>7</v>
      </c>
      <c r="P26" s="22">
        <v>5</v>
      </c>
      <c r="Q26" s="23">
        <f>S26*3+U26</f>
        <v>3</v>
      </c>
      <c r="R26" s="23">
        <f>(E26+K26+N26)-(G26+M26+P26)</f>
        <v>-12</v>
      </c>
      <c r="S26" s="22">
        <f>COUNTIF(V26:X26,"A")</f>
        <v>1</v>
      </c>
      <c r="T26" s="22">
        <f>COUNTIF(V26:X26,"C")</f>
        <v>2</v>
      </c>
      <c r="U26" s="22">
        <f>COUNTIF(V26:X26,"B")</f>
        <v>0</v>
      </c>
      <c r="V26" s="23" t="str">
        <f>IF(E26="","",IF(E26&gt;G26,"A",IF(E26=G26,"B","C")))</f>
        <v>C</v>
      </c>
      <c r="W26" s="23" t="str">
        <f>IF(K26="","",IF(K26&gt;M26,"A",IF(K26=M26,"B","C")))</f>
        <v>C</v>
      </c>
      <c r="X26" s="24" t="str">
        <f>IF(N26="","",IF(N26&gt;P26,"A",IF(N26=P26,"B","C")))</f>
        <v>A</v>
      </c>
      <c r="Y26" s="47">
        <v>3</v>
      </c>
    </row>
    <row r="27" spans="2:25">
      <c r="B27" s="1">
        <v>3</v>
      </c>
      <c r="C27" s="304" t="s">
        <v>530</v>
      </c>
      <c r="D27" s="369"/>
      <c r="E27" s="18">
        <v>7</v>
      </c>
      <c r="F27" s="19" t="s">
        <v>11</v>
      </c>
      <c r="G27" s="20">
        <v>1</v>
      </c>
      <c r="H27" s="21">
        <v>16</v>
      </c>
      <c r="I27" s="19" t="s">
        <v>11</v>
      </c>
      <c r="J27" s="20">
        <v>3</v>
      </c>
      <c r="K27" s="296"/>
      <c r="L27" s="297"/>
      <c r="M27" s="298"/>
      <c r="N27" s="21">
        <v>5</v>
      </c>
      <c r="O27" s="19" t="s">
        <v>11</v>
      </c>
      <c r="P27" s="22">
        <v>1</v>
      </c>
      <c r="Q27" s="23">
        <f>S27*3+U27</f>
        <v>9</v>
      </c>
      <c r="R27" s="23">
        <f>(E27+H27+N27)-(G27+J27+P27)</f>
        <v>23</v>
      </c>
      <c r="S27" s="22">
        <f>COUNTIF(V27:X27,"A")</f>
        <v>3</v>
      </c>
      <c r="T27" s="22">
        <f>COUNTIF(V27:X27,"C")</f>
        <v>0</v>
      </c>
      <c r="U27" s="22">
        <f>COUNTIF(V27:X27,"B")</f>
        <v>0</v>
      </c>
      <c r="V27" s="23" t="str">
        <f>IF(E27="","",IF(E27&gt;G27,"A",IF(E27=G27,"B","C")))</f>
        <v>A</v>
      </c>
      <c r="W27" s="23" t="str">
        <f>IF(H27="","",IF(H27&gt;J27,"A",IF(H27=J27,"B","C")))</f>
        <v>A</v>
      </c>
      <c r="X27" s="24" t="str">
        <f>IF(N27="","",IF(N27&gt;P27,"A",IF(N27=P27,"B","C")))</f>
        <v>A</v>
      </c>
      <c r="Y27" s="47">
        <v>1</v>
      </c>
    </row>
    <row r="28" spans="2:25" ht="14.25" thickBot="1">
      <c r="B28" s="1">
        <v>4</v>
      </c>
      <c r="C28" s="306" t="s">
        <v>535</v>
      </c>
      <c r="D28" s="371"/>
      <c r="E28" s="25">
        <v>9</v>
      </c>
      <c r="F28" s="26" t="s">
        <v>7</v>
      </c>
      <c r="G28" s="27">
        <v>16</v>
      </c>
      <c r="H28" s="28">
        <v>5</v>
      </c>
      <c r="I28" s="26" t="s">
        <v>7</v>
      </c>
      <c r="J28" s="27">
        <v>8</v>
      </c>
      <c r="K28" s="28">
        <v>1</v>
      </c>
      <c r="L28" s="26" t="s">
        <v>7</v>
      </c>
      <c r="M28" s="27">
        <v>5</v>
      </c>
      <c r="N28" s="299"/>
      <c r="O28" s="300"/>
      <c r="P28" s="301"/>
      <c r="Q28" s="29">
        <f>S28*3+U28</f>
        <v>0</v>
      </c>
      <c r="R28" s="29">
        <f>(E28+H28+K28)-(G28+J28+M28)</f>
        <v>-14</v>
      </c>
      <c r="S28" s="48">
        <f>COUNTIF(V28:X28,"A")</f>
        <v>0</v>
      </c>
      <c r="T28" s="48">
        <f>COUNTIF(V28:X28,"C")</f>
        <v>3</v>
      </c>
      <c r="U28" s="48">
        <f>COUNTIF(V28:X28,"B")</f>
        <v>0</v>
      </c>
      <c r="V28" s="29" t="str">
        <f>IF(E28="","",IF(E28&gt;G28,"A",IF(E28=G28,"B","C")))</f>
        <v>C</v>
      </c>
      <c r="W28" s="29" t="str">
        <f>IF(H28="","",IF(H28&gt;J28,"A",IF(H28=J28,"B","C")))</f>
        <v>C</v>
      </c>
      <c r="X28" s="30" t="str">
        <f>IF(K28="","",IF(K28&gt;M28,"A",IF(K28=M28,"B","C")))</f>
        <v>C</v>
      </c>
      <c r="Y28" s="49">
        <v>4</v>
      </c>
    </row>
    <row r="29" spans="2:25">
      <c r="C29" s="31"/>
      <c r="D29" s="31"/>
      <c r="E29" s="32"/>
      <c r="F29" s="32"/>
      <c r="G29" s="32"/>
      <c r="H29" s="32"/>
      <c r="I29" s="32"/>
      <c r="J29" s="32"/>
      <c r="K29" s="32"/>
      <c r="L29" s="32"/>
      <c r="M29" s="32"/>
      <c r="N29" s="32"/>
      <c r="O29" s="32"/>
      <c r="P29" s="32"/>
      <c r="Q29" s="32"/>
      <c r="R29" s="32"/>
      <c r="S29" s="32"/>
      <c r="T29" s="32"/>
      <c r="U29" s="32"/>
      <c r="V29" s="32"/>
      <c r="X29" s="6"/>
      <c r="Y29" s="6"/>
    </row>
    <row r="30" spans="2:25" ht="14.25" thickBot="1">
      <c r="C30" s="97"/>
      <c r="D30" s="97"/>
      <c r="E30" s="32"/>
      <c r="F30" s="32"/>
      <c r="G30" s="32"/>
      <c r="H30" s="32"/>
      <c r="I30" s="32"/>
      <c r="J30" s="32"/>
      <c r="K30" s="32"/>
      <c r="L30" s="32"/>
      <c r="M30" s="32"/>
      <c r="N30" s="32"/>
      <c r="O30" s="32"/>
      <c r="P30" s="32"/>
      <c r="Q30" s="32"/>
      <c r="R30" s="32"/>
      <c r="S30" s="32"/>
      <c r="T30" s="32"/>
      <c r="U30" s="32"/>
      <c r="V30" s="32"/>
      <c r="X30" s="6"/>
      <c r="Y30" s="6"/>
    </row>
    <row r="31" spans="2:25" ht="14.25" thickBot="1">
      <c r="C31" s="9" t="s">
        <v>306</v>
      </c>
      <c r="D31" s="64" t="s">
        <v>531</v>
      </c>
      <c r="E31" s="348" t="str">
        <f>C32</f>
        <v>相模田名</v>
      </c>
      <c r="F31" s="349"/>
      <c r="G31" s="350"/>
      <c r="H31" s="348" t="str">
        <f>C33</f>
        <v>相模原総合</v>
      </c>
      <c r="I31" s="349"/>
      <c r="J31" s="350"/>
      <c r="K31" s="348" t="str">
        <f>C34</f>
        <v>綾　　瀬</v>
      </c>
      <c r="L31" s="349"/>
      <c r="M31" s="350"/>
      <c r="N31" s="348" t="str">
        <f>C35</f>
        <v>麻布大附</v>
      </c>
      <c r="O31" s="349"/>
      <c r="P31" s="350"/>
      <c r="Q31" s="10" t="s">
        <v>0</v>
      </c>
      <c r="R31" s="10" t="s">
        <v>68</v>
      </c>
      <c r="S31" s="11" t="s">
        <v>69</v>
      </c>
      <c r="T31" s="11" t="s">
        <v>70</v>
      </c>
      <c r="U31" s="11" t="s">
        <v>71</v>
      </c>
      <c r="V31" s="11"/>
      <c r="W31" s="11"/>
      <c r="X31" s="12"/>
      <c r="Y31" s="44" t="s">
        <v>1</v>
      </c>
    </row>
    <row r="32" spans="2:25" ht="14.25" thickTop="1">
      <c r="B32" s="1">
        <v>1</v>
      </c>
      <c r="C32" s="302" t="s">
        <v>532</v>
      </c>
      <c r="D32" s="368"/>
      <c r="E32" s="315"/>
      <c r="F32" s="316"/>
      <c r="G32" s="317"/>
      <c r="H32" s="13">
        <v>3</v>
      </c>
      <c r="I32" s="14" t="s">
        <v>2</v>
      </c>
      <c r="J32" s="15">
        <v>6</v>
      </c>
      <c r="K32" s="13">
        <v>3</v>
      </c>
      <c r="L32" s="14" t="s">
        <v>2</v>
      </c>
      <c r="M32" s="15">
        <v>7</v>
      </c>
      <c r="N32" s="13">
        <v>0</v>
      </c>
      <c r="O32" s="14" t="s">
        <v>2</v>
      </c>
      <c r="P32" s="16">
        <v>4</v>
      </c>
      <c r="Q32" s="17">
        <f>S32*3+U32</f>
        <v>0</v>
      </c>
      <c r="R32" s="17">
        <f>(H32+K32+N32)-(J32+M32+P32)</f>
        <v>-11</v>
      </c>
      <c r="S32" s="16">
        <f>COUNTIF(V32:X32,"A")</f>
        <v>0</v>
      </c>
      <c r="T32" s="16">
        <f>COUNTIF(V32:X32,"C")</f>
        <v>3</v>
      </c>
      <c r="U32" s="16">
        <f>COUNTIF(V32:X32,"B")</f>
        <v>0</v>
      </c>
      <c r="V32" s="17" t="str">
        <f>IF(H32="","",IF(H32&gt;J32,"A",IF(H32=J32,"B","C")))</f>
        <v>C</v>
      </c>
      <c r="W32" s="17" t="str">
        <f>IF(K32="","",IF(K32&gt;M32,"A",IF(K32=M32,"B","C")))</f>
        <v>C</v>
      </c>
      <c r="X32" s="45" t="str">
        <f>IF(N32="","",IF(N32&gt;P32,"A",IF(N32=P32,"B","C")))</f>
        <v>C</v>
      </c>
      <c r="Y32" s="46">
        <v>4</v>
      </c>
    </row>
    <row r="33" spans="1:25">
      <c r="B33" s="1">
        <v>2</v>
      </c>
      <c r="C33" s="304" t="s">
        <v>545</v>
      </c>
      <c r="D33" s="369"/>
      <c r="E33" s="18">
        <v>6</v>
      </c>
      <c r="F33" s="19" t="s">
        <v>9</v>
      </c>
      <c r="G33" s="20">
        <v>3</v>
      </c>
      <c r="H33" s="296"/>
      <c r="I33" s="297"/>
      <c r="J33" s="298"/>
      <c r="K33" s="21">
        <v>0</v>
      </c>
      <c r="L33" s="19" t="s">
        <v>9</v>
      </c>
      <c r="M33" s="20">
        <v>4</v>
      </c>
      <c r="N33" s="21">
        <v>9</v>
      </c>
      <c r="O33" s="19" t="s">
        <v>9</v>
      </c>
      <c r="P33" s="22">
        <v>5</v>
      </c>
      <c r="Q33" s="23">
        <f>S33*3+U33</f>
        <v>6</v>
      </c>
      <c r="R33" s="23">
        <f>(E33+K33+N33)-(G33+M33+P33)</f>
        <v>3</v>
      </c>
      <c r="S33" s="22">
        <f>COUNTIF(V33:X33,"A")</f>
        <v>2</v>
      </c>
      <c r="T33" s="22">
        <f>COUNTIF(V33:X33,"C")</f>
        <v>1</v>
      </c>
      <c r="U33" s="22">
        <f>COUNTIF(V33:X33,"B")</f>
        <v>0</v>
      </c>
      <c r="V33" s="23" t="str">
        <f>IF(E33="","",IF(E33&gt;G33,"A",IF(E33=G33,"B","C")))</f>
        <v>A</v>
      </c>
      <c r="W33" s="23" t="str">
        <f>IF(K33="","",IF(K33&gt;M33,"A",IF(K33=M33,"B","C")))</f>
        <v>C</v>
      </c>
      <c r="X33" s="24" t="str">
        <f>IF(N33="","",IF(N33&gt;P33,"A",IF(N33=P33,"B","C")))</f>
        <v>A</v>
      </c>
      <c r="Y33" s="47">
        <v>2</v>
      </c>
    </row>
    <row r="34" spans="1:25">
      <c r="B34" s="1">
        <v>3</v>
      </c>
      <c r="C34" s="302" t="s">
        <v>537</v>
      </c>
      <c r="D34" s="368"/>
      <c r="E34" s="18">
        <v>7</v>
      </c>
      <c r="F34" s="19" t="s">
        <v>12</v>
      </c>
      <c r="G34" s="20">
        <v>3</v>
      </c>
      <c r="H34" s="21">
        <v>4</v>
      </c>
      <c r="I34" s="19" t="s">
        <v>12</v>
      </c>
      <c r="J34" s="20">
        <v>0</v>
      </c>
      <c r="K34" s="296"/>
      <c r="L34" s="297"/>
      <c r="M34" s="298"/>
      <c r="N34" s="21">
        <v>4</v>
      </c>
      <c r="O34" s="19" t="s">
        <v>12</v>
      </c>
      <c r="P34" s="22">
        <v>10</v>
      </c>
      <c r="Q34" s="23">
        <f>S34*3+U34</f>
        <v>6</v>
      </c>
      <c r="R34" s="23">
        <f>(E34+H34+N34)-(G34+J34+P34)</f>
        <v>2</v>
      </c>
      <c r="S34" s="22">
        <f>COUNTIF(V34:X34,"A")</f>
        <v>2</v>
      </c>
      <c r="T34" s="22">
        <f>COUNTIF(V34:X34,"C")</f>
        <v>1</v>
      </c>
      <c r="U34" s="22">
        <f>COUNTIF(V34:X34,"B")</f>
        <v>0</v>
      </c>
      <c r="V34" s="23" t="str">
        <f>IF(E34="","",IF(E34&gt;G34,"A",IF(E34=G34,"B","C")))</f>
        <v>A</v>
      </c>
      <c r="W34" s="23" t="str">
        <f>IF(H34="","",IF(H34&gt;J34,"A",IF(H34=J34,"B","C")))</f>
        <v>A</v>
      </c>
      <c r="X34" s="24" t="str">
        <f>IF(N34="","",IF(N34&gt;P34,"A",IF(N34=P34,"B","C")))</f>
        <v>C</v>
      </c>
      <c r="Y34" s="47">
        <v>3</v>
      </c>
    </row>
    <row r="35" spans="1:25" ht="14.25" thickBot="1">
      <c r="B35" s="1">
        <v>4</v>
      </c>
      <c r="C35" s="310" t="s">
        <v>160</v>
      </c>
      <c r="D35" s="370"/>
      <c r="E35" s="25">
        <v>4</v>
      </c>
      <c r="F35" s="26" t="s">
        <v>2</v>
      </c>
      <c r="G35" s="27">
        <v>0</v>
      </c>
      <c r="H35" s="28">
        <v>5</v>
      </c>
      <c r="I35" s="26" t="s">
        <v>2</v>
      </c>
      <c r="J35" s="27">
        <v>9</v>
      </c>
      <c r="K35" s="28">
        <v>10</v>
      </c>
      <c r="L35" s="26" t="s">
        <v>2</v>
      </c>
      <c r="M35" s="27">
        <v>4</v>
      </c>
      <c r="N35" s="299"/>
      <c r="O35" s="300"/>
      <c r="P35" s="301"/>
      <c r="Q35" s="29">
        <f>S35*3+U35</f>
        <v>6</v>
      </c>
      <c r="R35" s="29">
        <f>(E35+H35+K35)-(G35+J35+M35)</f>
        <v>6</v>
      </c>
      <c r="S35" s="48">
        <f>COUNTIF(V35:X35,"A")</f>
        <v>2</v>
      </c>
      <c r="T35" s="48">
        <f>COUNTIF(V35:X35,"C")</f>
        <v>1</v>
      </c>
      <c r="U35" s="48">
        <f>COUNTIF(V35:X35,"B")</f>
        <v>0</v>
      </c>
      <c r="V35" s="29" t="str">
        <f>IF(E35="","",IF(E35&gt;G35,"A",IF(E35=G35,"B","C")))</f>
        <v>A</v>
      </c>
      <c r="W35" s="29" t="str">
        <f>IF(H35="","",IF(H35&gt;J35,"A",IF(H35=J35,"B","C")))</f>
        <v>C</v>
      </c>
      <c r="X35" s="30" t="str">
        <f>IF(K35="","",IF(K35&gt;M35,"A",IF(K35=M35,"B","C")))</f>
        <v>A</v>
      </c>
      <c r="Y35" s="49">
        <v>1</v>
      </c>
    </row>
    <row r="36" spans="1:25">
      <c r="A36" s="33"/>
      <c r="B36" s="33"/>
      <c r="C36" s="31"/>
      <c r="D36" s="31"/>
      <c r="E36" s="32"/>
      <c r="F36" s="32"/>
      <c r="G36" s="32"/>
      <c r="H36" s="32"/>
      <c r="I36" s="32"/>
      <c r="J36" s="32"/>
      <c r="K36" s="32"/>
      <c r="L36" s="32"/>
      <c r="M36" s="32"/>
      <c r="N36" s="32"/>
      <c r="O36" s="32"/>
      <c r="P36" s="32"/>
      <c r="Q36" s="32"/>
      <c r="R36" s="32"/>
      <c r="S36" s="32"/>
      <c r="T36" s="32"/>
      <c r="U36" s="32"/>
      <c r="V36" s="32"/>
      <c r="W36" s="37"/>
      <c r="X36" s="33"/>
    </row>
    <row r="37" spans="1:25" ht="14.25" thickBot="1">
      <c r="C37" s="97"/>
      <c r="D37" s="97"/>
    </row>
    <row r="38" spans="1:25" ht="14.25" thickBot="1">
      <c r="C38" s="9" t="s">
        <v>387</v>
      </c>
      <c r="D38" s="64" t="s">
        <v>527</v>
      </c>
      <c r="E38" s="348" t="str">
        <f>C39</f>
        <v>大　　和</v>
      </c>
      <c r="F38" s="349"/>
      <c r="G38" s="350"/>
      <c r="H38" s="312" t="str">
        <f>C40</f>
        <v>弥　　栄</v>
      </c>
      <c r="I38" s="313"/>
      <c r="J38" s="314"/>
      <c r="K38" s="312" t="str">
        <f>C41</f>
        <v>厚 木 東</v>
      </c>
      <c r="L38" s="313"/>
      <c r="M38" s="314"/>
      <c r="N38" s="312" t="str">
        <f>C42</f>
        <v>相模原中等</v>
      </c>
      <c r="O38" s="313"/>
      <c r="P38" s="314"/>
      <c r="Q38" s="10" t="s">
        <v>0</v>
      </c>
      <c r="R38" s="10" t="s">
        <v>68</v>
      </c>
      <c r="S38" s="11" t="s">
        <v>69</v>
      </c>
      <c r="T38" s="11" t="s">
        <v>70</v>
      </c>
      <c r="U38" s="11" t="s">
        <v>71</v>
      </c>
      <c r="V38" s="11"/>
      <c r="W38" s="11"/>
      <c r="X38" s="12"/>
      <c r="Y38" s="44" t="s">
        <v>1</v>
      </c>
    </row>
    <row r="39" spans="1:25" ht="14.25" thickTop="1">
      <c r="B39" s="1">
        <v>1</v>
      </c>
      <c r="C39" s="304" t="s">
        <v>528</v>
      </c>
      <c r="D39" s="369"/>
      <c r="E39" s="315"/>
      <c r="F39" s="316"/>
      <c r="G39" s="317"/>
      <c r="H39" s="13">
        <v>3</v>
      </c>
      <c r="I39" s="14" t="s">
        <v>2</v>
      </c>
      <c r="J39" s="15">
        <v>4</v>
      </c>
      <c r="K39" s="13">
        <v>4</v>
      </c>
      <c r="L39" s="14" t="s">
        <v>2</v>
      </c>
      <c r="M39" s="15">
        <v>1</v>
      </c>
      <c r="N39" s="13">
        <v>5</v>
      </c>
      <c r="O39" s="14" t="s">
        <v>2</v>
      </c>
      <c r="P39" s="16">
        <v>0</v>
      </c>
      <c r="Q39" s="17">
        <f>S39*3+U39</f>
        <v>6</v>
      </c>
      <c r="R39" s="17">
        <f>(H39+K39+N39)-(J39+M39+P39)</f>
        <v>7</v>
      </c>
      <c r="S39" s="16">
        <f>COUNTIF(V39:X39,"A")</f>
        <v>2</v>
      </c>
      <c r="T39" s="16">
        <f>COUNTIF(V39:X39,"C")</f>
        <v>1</v>
      </c>
      <c r="U39" s="16">
        <f>COUNTIF(V39:X39,"B")</f>
        <v>0</v>
      </c>
      <c r="V39" s="17" t="str">
        <f>IF(H39="","",IF(H39&gt;J39,"A",IF(H39=J39,"B","C")))</f>
        <v>C</v>
      </c>
      <c r="W39" s="17" t="str">
        <f>IF(K39="","",IF(K39&gt;M39,"A",IF(K39=M39,"B","C")))</f>
        <v>A</v>
      </c>
      <c r="X39" s="45" t="str">
        <f>IF(N39="","",IF(N39&gt;P39,"A",IF(N39=P39,"B","C")))</f>
        <v>A</v>
      </c>
      <c r="Y39" s="46">
        <v>2</v>
      </c>
    </row>
    <row r="40" spans="1:25">
      <c r="B40" s="1">
        <v>2</v>
      </c>
      <c r="C40" s="304" t="s">
        <v>632</v>
      </c>
      <c r="D40" s="369"/>
      <c r="E40" s="18">
        <v>4</v>
      </c>
      <c r="F40" s="19" t="s">
        <v>3</v>
      </c>
      <c r="G40" s="20">
        <v>3</v>
      </c>
      <c r="H40" s="296"/>
      <c r="I40" s="297"/>
      <c r="J40" s="298"/>
      <c r="K40" s="21">
        <v>11</v>
      </c>
      <c r="L40" s="19" t="s">
        <v>3</v>
      </c>
      <c r="M40" s="20">
        <v>1</v>
      </c>
      <c r="N40" s="21">
        <v>11</v>
      </c>
      <c r="O40" s="19" t="s">
        <v>3</v>
      </c>
      <c r="P40" s="22">
        <v>1</v>
      </c>
      <c r="Q40" s="23">
        <f>S40*3+U40</f>
        <v>9</v>
      </c>
      <c r="R40" s="23">
        <f>(E40+K40+N40)-(G40+M40+P40)</f>
        <v>21</v>
      </c>
      <c r="S40" s="22">
        <f>COUNTIF(V40:X40,"A")</f>
        <v>3</v>
      </c>
      <c r="T40" s="22">
        <f>COUNTIF(V40:X40,"C")</f>
        <v>0</v>
      </c>
      <c r="U40" s="22">
        <f>COUNTIF(V40:X40,"B")</f>
        <v>0</v>
      </c>
      <c r="V40" s="23" t="str">
        <f>IF(E40="","",IF(E40&gt;G40,"A",IF(E40=G40,"B","C")))</f>
        <v>A</v>
      </c>
      <c r="W40" s="23" t="str">
        <f>IF(K40="","",IF(K40&gt;M40,"A",IF(K40=M40,"B","C")))</f>
        <v>A</v>
      </c>
      <c r="X40" s="24" t="str">
        <f>IF(N40="","",IF(N40&gt;P40,"A",IF(N40=P40,"B","C")))</f>
        <v>A</v>
      </c>
      <c r="Y40" s="47">
        <v>1</v>
      </c>
    </row>
    <row r="41" spans="1:25">
      <c r="B41" s="1">
        <v>3</v>
      </c>
      <c r="C41" s="302" t="s">
        <v>542</v>
      </c>
      <c r="D41" s="368"/>
      <c r="E41" s="18">
        <v>1</v>
      </c>
      <c r="F41" s="19" t="s">
        <v>4</v>
      </c>
      <c r="G41" s="20">
        <v>4</v>
      </c>
      <c r="H41" s="21">
        <v>1</v>
      </c>
      <c r="I41" s="19" t="s">
        <v>4</v>
      </c>
      <c r="J41" s="20">
        <v>11</v>
      </c>
      <c r="K41" s="296"/>
      <c r="L41" s="297"/>
      <c r="M41" s="298"/>
      <c r="N41" s="21">
        <v>1</v>
      </c>
      <c r="O41" s="19" t="s">
        <v>4</v>
      </c>
      <c r="P41" s="22">
        <v>4</v>
      </c>
      <c r="Q41" s="23">
        <f>S41*3+U41</f>
        <v>0</v>
      </c>
      <c r="R41" s="23">
        <f>(E41+H41+N41)-(G41+J41+P41)</f>
        <v>-16</v>
      </c>
      <c r="S41" s="22">
        <f>COUNTIF(V41:X41,"A")</f>
        <v>0</v>
      </c>
      <c r="T41" s="22">
        <f>COUNTIF(V41:X41,"C")</f>
        <v>3</v>
      </c>
      <c r="U41" s="22">
        <f>COUNTIF(V41:X41,"B")</f>
        <v>0</v>
      </c>
      <c r="V41" s="23" t="str">
        <f>IF(E41="","",IF(E41&gt;G41,"A",IF(E41=G41,"B","C")))</f>
        <v>C</v>
      </c>
      <c r="W41" s="23" t="str">
        <f>IF(H41="","",IF(H41&gt;J41,"A",IF(H41=J41,"B","C")))</f>
        <v>C</v>
      </c>
      <c r="X41" s="24" t="str">
        <f>IF(N41="","",IF(N41&gt;P41,"A",IF(N41=P41,"B","C")))</f>
        <v>C</v>
      </c>
      <c r="Y41" s="47">
        <v>4</v>
      </c>
    </row>
    <row r="42" spans="1:25" ht="14.25" thickBot="1">
      <c r="B42" s="1">
        <v>4</v>
      </c>
      <c r="C42" s="306" t="s">
        <v>553</v>
      </c>
      <c r="D42" s="371"/>
      <c r="E42" s="25">
        <v>0</v>
      </c>
      <c r="F42" s="26" t="s">
        <v>2</v>
      </c>
      <c r="G42" s="27">
        <v>5</v>
      </c>
      <c r="H42" s="28">
        <v>1</v>
      </c>
      <c r="I42" s="26" t="s">
        <v>2</v>
      </c>
      <c r="J42" s="27">
        <v>11</v>
      </c>
      <c r="K42" s="28">
        <v>4</v>
      </c>
      <c r="L42" s="26" t="s">
        <v>2</v>
      </c>
      <c r="M42" s="27">
        <v>1</v>
      </c>
      <c r="N42" s="299"/>
      <c r="O42" s="300"/>
      <c r="P42" s="301"/>
      <c r="Q42" s="29">
        <f>S42*3+U42</f>
        <v>3</v>
      </c>
      <c r="R42" s="29">
        <f>(E42+H42+K42)-(G42+J42+M42)</f>
        <v>-12</v>
      </c>
      <c r="S42" s="48">
        <f>COUNTIF(V42:X42,"A")</f>
        <v>1</v>
      </c>
      <c r="T42" s="48">
        <f>COUNTIF(V42:X42,"C")</f>
        <v>2</v>
      </c>
      <c r="U42" s="48">
        <f>COUNTIF(V42:X42,"B")</f>
        <v>0</v>
      </c>
      <c r="V42" s="29" t="str">
        <f>IF(E42="","",IF(E42&gt;G42,"A",IF(E42=G42,"B","C")))</f>
        <v>C</v>
      </c>
      <c r="W42" s="29" t="str">
        <f>IF(H42="","",IF(H42&gt;J42,"A",IF(H42=J42,"B","C")))</f>
        <v>C</v>
      </c>
      <c r="X42" s="30" t="str">
        <f>IF(K42="","",IF(K42&gt;M42,"A",IF(K42=M42,"B","C")))</f>
        <v>A</v>
      </c>
      <c r="Y42" s="49">
        <v>3</v>
      </c>
    </row>
    <row r="43" spans="1:25">
      <c r="C43" s="31"/>
      <c r="D43" s="31"/>
      <c r="E43" s="32"/>
      <c r="F43" s="32"/>
      <c r="G43" s="32"/>
      <c r="H43" s="32"/>
      <c r="I43" s="32"/>
      <c r="J43" s="32"/>
      <c r="K43" s="32"/>
      <c r="L43" s="32"/>
      <c r="M43" s="32"/>
      <c r="N43" s="32"/>
      <c r="O43" s="32"/>
      <c r="P43" s="32"/>
      <c r="Q43" s="32"/>
      <c r="R43" s="32"/>
      <c r="S43" s="32"/>
      <c r="T43" s="32"/>
      <c r="U43" s="32"/>
      <c r="V43" s="32"/>
      <c r="X43" s="6"/>
      <c r="Y43" s="6"/>
    </row>
    <row r="44" spans="1:25" ht="14.25" thickBot="1">
      <c r="C44" s="97"/>
      <c r="D44" s="97"/>
      <c r="E44" s="32"/>
      <c r="F44" s="32"/>
      <c r="G44" s="32"/>
      <c r="H44" s="32"/>
      <c r="I44" s="32"/>
      <c r="J44" s="32"/>
      <c r="K44" s="32"/>
      <c r="L44" s="32"/>
      <c r="M44" s="32"/>
      <c r="N44" s="32"/>
      <c r="O44" s="32"/>
      <c r="P44" s="32"/>
      <c r="Q44" s="32"/>
      <c r="R44" s="32"/>
      <c r="S44" s="32"/>
      <c r="T44" s="32"/>
      <c r="U44" s="32"/>
      <c r="V44" s="32"/>
      <c r="X44" s="6"/>
      <c r="Y44" s="6"/>
    </row>
    <row r="45" spans="1:25" ht="14.25" thickBot="1">
      <c r="C45" s="9" t="s">
        <v>434</v>
      </c>
      <c r="D45" s="64" t="s">
        <v>633</v>
      </c>
      <c r="E45" s="348" t="str">
        <f>C46</f>
        <v>東海大相模</v>
      </c>
      <c r="F45" s="349"/>
      <c r="G45" s="350"/>
      <c r="H45" s="312" t="str">
        <f>C47</f>
        <v>秦　　野</v>
      </c>
      <c r="I45" s="313"/>
      <c r="J45" s="314"/>
      <c r="K45" s="312" t="str">
        <f>C48</f>
        <v>座間総合</v>
      </c>
      <c r="L45" s="313"/>
      <c r="M45" s="314"/>
      <c r="N45" s="320" t="str">
        <f>C49</f>
        <v>相模向陽館・横浜旭陵</v>
      </c>
      <c r="O45" s="321"/>
      <c r="P45" s="322"/>
      <c r="Q45" s="10" t="s">
        <v>0</v>
      </c>
      <c r="R45" s="10" t="s">
        <v>68</v>
      </c>
      <c r="S45" s="11" t="s">
        <v>69</v>
      </c>
      <c r="T45" s="11" t="s">
        <v>70</v>
      </c>
      <c r="U45" s="11" t="s">
        <v>71</v>
      </c>
      <c r="V45" s="11"/>
      <c r="W45" s="11"/>
      <c r="X45" s="12"/>
      <c r="Y45" s="44" t="s">
        <v>1</v>
      </c>
    </row>
    <row r="46" spans="1:25" ht="14.25" thickTop="1">
      <c r="B46" s="1">
        <v>1</v>
      </c>
      <c r="C46" s="304" t="s">
        <v>554</v>
      </c>
      <c r="D46" s="369"/>
      <c r="E46" s="315"/>
      <c r="F46" s="316"/>
      <c r="G46" s="317"/>
      <c r="H46" s="13">
        <v>24</v>
      </c>
      <c r="I46" s="14" t="s">
        <v>5</v>
      </c>
      <c r="J46" s="15">
        <v>0</v>
      </c>
      <c r="K46" s="13">
        <v>13</v>
      </c>
      <c r="L46" s="14" t="s">
        <v>5</v>
      </c>
      <c r="M46" s="15">
        <v>0</v>
      </c>
      <c r="N46" s="13">
        <v>12</v>
      </c>
      <c r="O46" s="14" t="s">
        <v>5</v>
      </c>
      <c r="P46" s="16">
        <v>0</v>
      </c>
      <c r="Q46" s="17">
        <f>S46*3+U46</f>
        <v>9</v>
      </c>
      <c r="R46" s="17">
        <f>(H46+K46+N46)-(J46+M46+P46)</f>
        <v>49</v>
      </c>
      <c r="S46" s="16">
        <f>COUNTIF(V46:X46,"A")</f>
        <v>3</v>
      </c>
      <c r="T46" s="16">
        <f>COUNTIF(V46:X46,"C")</f>
        <v>0</v>
      </c>
      <c r="U46" s="16">
        <f>COUNTIF(V46:X46,"B")</f>
        <v>0</v>
      </c>
      <c r="V46" s="17" t="str">
        <f>IF(H46="","",IF(H46&gt;J46,"A",IF(H46=J46,"B","C")))</f>
        <v>A</v>
      </c>
      <c r="W46" s="17" t="str">
        <f>IF(K46="","",IF(K46&gt;M46,"A",IF(K46=M46,"B","C")))</f>
        <v>A</v>
      </c>
      <c r="X46" s="45" t="str">
        <f>IF(N46="","",IF(N46&gt;P46,"A",IF(N46=P46,"B","C")))</f>
        <v>A</v>
      </c>
      <c r="Y46" s="46">
        <v>1</v>
      </c>
    </row>
    <row r="47" spans="1:25">
      <c r="B47" s="1">
        <v>2</v>
      </c>
      <c r="C47" s="304" t="s">
        <v>546</v>
      </c>
      <c r="D47" s="369"/>
      <c r="E47" s="18">
        <v>0</v>
      </c>
      <c r="F47" s="19" t="s">
        <v>6</v>
      </c>
      <c r="G47" s="20">
        <v>24</v>
      </c>
      <c r="H47" s="296"/>
      <c r="I47" s="297"/>
      <c r="J47" s="298"/>
      <c r="K47" s="21">
        <v>8</v>
      </c>
      <c r="L47" s="19" t="s">
        <v>6</v>
      </c>
      <c r="M47" s="20">
        <v>7</v>
      </c>
      <c r="N47" s="21">
        <v>7</v>
      </c>
      <c r="O47" s="19" t="s">
        <v>6</v>
      </c>
      <c r="P47" s="22">
        <v>0</v>
      </c>
      <c r="Q47" s="23">
        <f>S47*3+U47</f>
        <v>6</v>
      </c>
      <c r="R47" s="23">
        <f>(E47+K47+N47)-(G47+M47+P47)</f>
        <v>-16</v>
      </c>
      <c r="S47" s="22">
        <f>COUNTIF(V47:X47,"A")</f>
        <v>2</v>
      </c>
      <c r="T47" s="22">
        <f>COUNTIF(V47:X47,"C")</f>
        <v>1</v>
      </c>
      <c r="U47" s="22">
        <f>COUNTIF(V47:X47,"B")</f>
        <v>0</v>
      </c>
      <c r="V47" s="23" t="str">
        <f>IF(E47="","",IF(E47&gt;G47,"A",IF(E47=G47,"B","C")))</f>
        <v>C</v>
      </c>
      <c r="W47" s="23" t="str">
        <f>IF(K47="","",IF(K47&gt;M47,"A",IF(K47=M47,"B","C")))</f>
        <v>A</v>
      </c>
      <c r="X47" s="24" t="str">
        <f>IF(N47="","",IF(N47&gt;P47,"A",IF(N47=P47,"B","C")))</f>
        <v>A</v>
      </c>
      <c r="Y47" s="47">
        <v>2</v>
      </c>
    </row>
    <row r="48" spans="1:25">
      <c r="B48" s="1">
        <v>3</v>
      </c>
      <c r="C48" s="302" t="s">
        <v>77</v>
      </c>
      <c r="D48" s="368"/>
      <c r="E48" s="18">
        <v>0</v>
      </c>
      <c r="F48" s="19" t="s">
        <v>7</v>
      </c>
      <c r="G48" s="20">
        <v>13</v>
      </c>
      <c r="H48" s="21">
        <v>7</v>
      </c>
      <c r="I48" s="19" t="s">
        <v>7</v>
      </c>
      <c r="J48" s="20">
        <v>8</v>
      </c>
      <c r="K48" s="296"/>
      <c r="L48" s="297"/>
      <c r="M48" s="298"/>
      <c r="N48" s="21">
        <v>3</v>
      </c>
      <c r="O48" s="19" t="s">
        <v>7</v>
      </c>
      <c r="P48" s="22">
        <v>4</v>
      </c>
      <c r="Q48" s="23">
        <f>S48*3+U48</f>
        <v>0</v>
      </c>
      <c r="R48" s="23">
        <f>(E48+H48+N48)-(G48+J48+P48)</f>
        <v>-15</v>
      </c>
      <c r="S48" s="22">
        <f>COUNTIF(V48:X48,"A")</f>
        <v>0</v>
      </c>
      <c r="T48" s="22">
        <f>COUNTIF(V48:X48,"C")</f>
        <v>3</v>
      </c>
      <c r="U48" s="22">
        <f>COUNTIF(V48:X48,"B")</f>
        <v>0</v>
      </c>
      <c r="V48" s="23" t="str">
        <f>IF(E48="","",IF(E48&gt;G48,"A",IF(E48=G48,"B","C")))</f>
        <v>C</v>
      </c>
      <c r="W48" s="23" t="str">
        <f>IF(H48="","",IF(H48&gt;J48,"A",IF(H48=J48,"B","C")))</f>
        <v>C</v>
      </c>
      <c r="X48" s="24" t="str">
        <f>IF(N48="","",IF(N48&gt;P48,"A",IF(N48=P48,"B","C")))</f>
        <v>C</v>
      </c>
      <c r="Y48" s="47">
        <v>4</v>
      </c>
    </row>
    <row r="49" spans="2:25" ht="14.25" thickBot="1">
      <c r="B49" s="1">
        <v>4</v>
      </c>
      <c r="C49" s="343" t="s">
        <v>634</v>
      </c>
      <c r="D49" s="375"/>
      <c r="E49" s="25">
        <v>0</v>
      </c>
      <c r="F49" s="26" t="s">
        <v>2</v>
      </c>
      <c r="G49" s="27">
        <v>12</v>
      </c>
      <c r="H49" s="28">
        <v>0</v>
      </c>
      <c r="I49" s="26" t="s">
        <v>2</v>
      </c>
      <c r="J49" s="27">
        <v>7</v>
      </c>
      <c r="K49" s="28">
        <v>4</v>
      </c>
      <c r="L49" s="26" t="s">
        <v>2</v>
      </c>
      <c r="M49" s="27">
        <v>3</v>
      </c>
      <c r="N49" s="299"/>
      <c r="O49" s="300"/>
      <c r="P49" s="301"/>
      <c r="Q49" s="29">
        <f>S49*3+U49</f>
        <v>3</v>
      </c>
      <c r="R49" s="29">
        <f>(E49+H49+K49)-(G49+J49+M49)</f>
        <v>-18</v>
      </c>
      <c r="S49" s="48">
        <f>COUNTIF(V49:X49,"A")</f>
        <v>1</v>
      </c>
      <c r="T49" s="48">
        <f>COUNTIF(V49:X49,"C")</f>
        <v>2</v>
      </c>
      <c r="U49" s="48">
        <f>COUNTIF(V49:X49,"B")</f>
        <v>0</v>
      </c>
      <c r="V49" s="29" t="str">
        <f>IF(E49="","",IF(E49&gt;G49,"A",IF(E49=G49,"B","C")))</f>
        <v>C</v>
      </c>
      <c r="W49" s="29" t="str">
        <f>IF(H49="","",IF(H49&gt;J49,"A",IF(H49=J49,"B","C")))</f>
        <v>C</v>
      </c>
      <c r="X49" s="30" t="str">
        <f>IF(K49="","",IF(K49&gt;M49,"A",IF(K49=M49,"B","C")))</f>
        <v>A</v>
      </c>
      <c r="Y49" s="49">
        <v>3</v>
      </c>
    </row>
    <row r="50" spans="2:25">
      <c r="C50" s="31"/>
      <c r="D50" s="31"/>
      <c r="E50" s="32"/>
      <c r="F50" s="32"/>
      <c r="G50" s="32"/>
      <c r="H50" s="32"/>
      <c r="I50" s="32"/>
      <c r="J50" s="32"/>
      <c r="K50" s="32"/>
      <c r="L50" s="32"/>
      <c r="M50" s="32"/>
      <c r="N50" s="32"/>
      <c r="O50" s="32"/>
      <c r="P50" s="32"/>
      <c r="Q50" s="32"/>
      <c r="R50" s="32"/>
      <c r="S50" s="32"/>
      <c r="T50" s="32"/>
      <c r="U50" s="32"/>
      <c r="V50" s="32"/>
      <c r="X50" s="6"/>
      <c r="Y50" s="6"/>
    </row>
    <row r="51" spans="2:25" ht="14.25" thickBot="1">
      <c r="C51" s="97"/>
      <c r="D51" s="97"/>
      <c r="E51" s="32"/>
      <c r="F51" s="32"/>
      <c r="G51" s="32"/>
      <c r="H51" s="32"/>
      <c r="I51" s="32"/>
      <c r="J51" s="32"/>
      <c r="K51" s="32"/>
      <c r="L51" s="32"/>
      <c r="M51" s="32"/>
      <c r="N51" s="32"/>
      <c r="O51" s="32"/>
      <c r="P51" s="32"/>
      <c r="Q51" s="32"/>
      <c r="R51" s="32"/>
      <c r="S51" s="32"/>
      <c r="T51" s="32"/>
      <c r="U51" s="32"/>
      <c r="V51" s="32"/>
      <c r="X51" s="6"/>
      <c r="Y51" s="6"/>
    </row>
    <row r="52" spans="2:25" ht="14.25" thickBot="1">
      <c r="C52" s="9" t="s">
        <v>435</v>
      </c>
      <c r="D52" s="288" t="s">
        <v>635</v>
      </c>
      <c r="E52" s="348" t="str">
        <f>C53</f>
        <v>大 和 南</v>
      </c>
      <c r="F52" s="349"/>
      <c r="G52" s="350"/>
      <c r="H52" s="312" t="str">
        <f>C54</f>
        <v>相原・大和東</v>
      </c>
      <c r="I52" s="313"/>
      <c r="J52" s="314"/>
      <c r="K52" s="312" t="str">
        <f>C55</f>
        <v>綾 瀬 西</v>
      </c>
      <c r="L52" s="313"/>
      <c r="M52" s="314"/>
      <c r="N52" s="312" t="str">
        <f>C56</f>
        <v>秦野曽屋</v>
      </c>
      <c r="O52" s="313"/>
      <c r="P52" s="314"/>
      <c r="Q52" s="10" t="s">
        <v>0</v>
      </c>
      <c r="R52" s="10" t="s">
        <v>68</v>
      </c>
      <c r="S52" s="11" t="s">
        <v>69</v>
      </c>
      <c r="T52" s="11" t="s">
        <v>70</v>
      </c>
      <c r="U52" s="11" t="s">
        <v>71</v>
      </c>
      <c r="V52" s="11"/>
      <c r="W52" s="11"/>
      <c r="X52" s="12"/>
      <c r="Y52" s="44" t="s">
        <v>1</v>
      </c>
    </row>
    <row r="53" spans="2:25" ht="14.25" thickTop="1">
      <c r="B53" s="1">
        <v>1</v>
      </c>
      <c r="C53" s="304" t="s">
        <v>533</v>
      </c>
      <c r="D53" s="369"/>
      <c r="E53" s="315"/>
      <c r="F53" s="316"/>
      <c r="G53" s="317"/>
      <c r="H53" s="13">
        <v>14</v>
      </c>
      <c r="I53" s="14" t="s">
        <v>8</v>
      </c>
      <c r="J53" s="15">
        <v>0</v>
      </c>
      <c r="K53" s="13">
        <v>7</v>
      </c>
      <c r="L53" s="14" t="s">
        <v>8</v>
      </c>
      <c r="M53" s="15">
        <v>9</v>
      </c>
      <c r="N53" s="13">
        <v>12</v>
      </c>
      <c r="O53" s="14" t="s">
        <v>8</v>
      </c>
      <c r="P53" s="16">
        <v>7</v>
      </c>
      <c r="Q53" s="17">
        <f>S53*3+U53</f>
        <v>6</v>
      </c>
      <c r="R53" s="17">
        <f>(H53+K53+N53)-(J53+M53+P53)</f>
        <v>17</v>
      </c>
      <c r="S53" s="16">
        <f>COUNTIF(V53:X53,"A")</f>
        <v>2</v>
      </c>
      <c r="T53" s="16">
        <f>COUNTIF(V53:X53,"C")</f>
        <v>1</v>
      </c>
      <c r="U53" s="16">
        <f>COUNTIF(V53:X53,"B")</f>
        <v>0</v>
      </c>
      <c r="V53" s="17" t="str">
        <f>IF(H53="","",IF(H53&gt;J53,"A",IF(H53=J53,"B","C")))</f>
        <v>A</v>
      </c>
      <c r="W53" s="17" t="str">
        <f>IF(K53="","",IF(K53&gt;M53,"A",IF(K53=M53,"B","C")))</f>
        <v>C</v>
      </c>
      <c r="X53" s="45" t="str">
        <f>IF(N53="","",IF(N53&gt;P53,"A",IF(N53=P53,"B","C")))</f>
        <v>A</v>
      </c>
      <c r="Y53" s="46">
        <v>1</v>
      </c>
    </row>
    <row r="54" spans="2:25">
      <c r="B54" s="1">
        <v>2</v>
      </c>
      <c r="C54" s="302" t="s">
        <v>636</v>
      </c>
      <c r="D54" s="368"/>
      <c r="E54" s="18">
        <v>0</v>
      </c>
      <c r="F54" s="19" t="s">
        <v>4</v>
      </c>
      <c r="G54" s="20">
        <v>14</v>
      </c>
      <c r="H54" s="296"/>
      <c r="I54" s="297"/>
      <c r="J54" s="298"/>
      <c r="K54" s="21">
        <v>2</v>
      </c>
      <c r="L54" s="19" t="s">
        <v>4</v>
      </c>
      <c r="M54" s="20">
        <v>4</v>
      </c>
      <c r="N54" s="21">
        <v>4</v>
      </c>
      <c r="O54" s="19" t="s">
        <v>4</v>
      </c>
      <c r="P54" s="22">
        <v>8</v>
      </c>
      <c r="Q54" s="23">
        <f>S54*3+U54</f>
        <v>0</v>
      </c>
      <c r="R54" s="23">
        <f>(E54+K54+N54)-(G54+M54+P54)</f>
        <v>-20</v>
      </c>
      <c r="S54" s="22">
        <f>COUNTIF(V54:X54,"A")</f>
        <v>0</v>
      </c>
      <c r="T54" s="22">
        <f>COUNTIF(V54:X54,"C")</f>
        <v>3</v>
      </c>
      <c r="U54" s="22">
        <f>COUNTIF(V54:X54,"B")</f>
        <v>0</v>
      </c>
      <c r="V54" s="23" t="str">
        <f>IF(E54="","",IF(E54&gt;G54,"A",IF(E54=G54,"B","C")))</f>
        <v>C</v>
      </c>
      <c r="W54" s="23" t="str">
        <f>IF(K54="","",IF(K54&gt;M54,"A",IF(K54=M54,"B","C")))</f>
        <v>C</v>
      </c>
      <c r="X54" s="24" t="str">
        <f>IF(N54="","",IF(N54&gt;P54,"A",IF(N54=P54,"B","C")))</f>
        <v>C</v>
      </c>
      <c r="Y54" s="47">
        <v>4</v>
      </c>
    </row>
    <row r="55" spans="2:25">
      <c r="B55" s="1">
        <v>3</v>
      </c>
      <c r="C55" s="304" t="s">
        <v>536</v>
      </c>
      <c r="D55" s="369"/>
      <c r="E55" s="18">
        <v>9</v>
      </c>
      <c r="F55" s="19" t="s">
        <v>2</v>
      </c>
      <c r="G55" s="20">
        <v>7</v>
      </c>
      <c r="H55" s="21">
        <v>4</v>
      </c>
      <c r="I55" s="19" t="s">
        <v>2</v>
      </c>
      <c r="J55" s="20">
        <v>2</v>
      </c>
      <c r="K55" s="296"/>
      <c r="L55" s="297"/>
      <c r="M55" s="298"/>
      <c r="N55" s="21">
        <v>5</v>
      </c>
      <c r="O55" s="19" t="s">
        <v>2</v>
      </c>
      <c r="P55" s="22">
        <v>6</v>
      </c>
      <c r="Q55" s="23">
        <f>S55*3+U55</f>
        <v>6</v>
      </c>
      <c r="R55" s="23">
        <f>(E55+H55+N55)-(G55+J55+P55)</f>
        <v>3</v>
      </c>
      <c r="S55" s="22">
        <f>COUNTIF(V55:X55,"A")</f>
        <v>2</v>
      </c>
      <c r="T55" s="22">
        <f>COUNTIF(V55:X55,"C")</f>
        <v>1</v>
      </c>
      <c r="U55" s="22">
        <f>COUNTIF(V55:X55,"B")</f>
        <v>0</v>
      </c>
      <c r="V55" s="23" t="str">
        <f>IF(E55="","",IF(E55&gt;G55,"A",IF(E55=G55,"B","C")))</f>
        <v>A</v>
      </c>
      <c r="W55" s="23" t="str">
        <f>IF(H55="","",IF(H55&gt;J55,"A",IF(H55=J55,"B","C")))</f>
        <v>A</v>
      </c>
      <c r="X55" s="24" t="str">
        <f>IF(N55="","",IF(N55&gt;P55,"A",IF(N55=P55,"B","C")))</f>
        <v>C</v>
      </c>
      <c r="Y55" s="47">
        <v>2</v>
      </c>
    </row>
    <row r="56" spans="2:25" ht="14.25" thickBot="1">
      <c r="B56" s="1">
        <v>4</v>
      </c>
      <c r="C56" s="306" t="s">
        <v>637</v>
      </c>
      <c r="D56" s="371"/>
      <c r="E56" s="25">
        <v>7</v>
      </c>
      <c r="F56" s="26" t="s">
        <v>9</v>
      </c>
      <c r="G56" s="27">
        <v>12</v>
      </c>
      <c r="H56" s="28">
        <v>8</v>
      </c>
      <c r="I56" s="26" t="s">
        <v>9</v>
      </c>
      <c r="J56" s="27">
        <v>4</v>
      </c>
      <c r="K56" s="28">
        <v>6</v>
      </c>
      <c r="L56" s="26" t="s">
        <v>9</v>
      </c>
      <c r="M56" s="27">
        <v>5</v>
      </c>
      <c r="N56" s="299"/>
      <c r="O56" s="300"/>
      <c r="P56" s="301"/>
      <c r="Q56" s="29">
        <f>S56*3+U56</f>
        <v>6</v>
      </c>
      <c r="R56" s="29">
        <f>(E56+H56+K56)-(G56+J56+M56)</f>
        <v>0</v>
      </c>
      <c r="S56" s="48">
        <f>COUNTIF(V56:X56,"A")</f>
        <v>2</v>
      </c>
      <c r="T56" s="48">
        <f>COUNTIF(V56:X56,"C")</f>
        <v>1</v>
      </c>
      <c r="U56" s="48">
        <f>COUNTIF(V56:X56,"B")</f>
        <v>0</v>
      </c>
      <c r="V56" s="29" t="str">
        <f>IF(E56="","",IF(E56&gt;G56,"A",IF(E56=G56,"B","C")))</f>
        <v>C</v>
      </c>
      <c r="W56" s="29" t="str">
        <f>IF(H56="","",IF(H56&gt;J56,"A",IF(H56=J56,"B","C")))</f>
        <v>A</v>
      </c>
      <c r="X56" s="30" t="str">
        <f>IF(K56="","",IF(K56&gt;M56,"A",IF(K56=M56,"B","C")))</f>
        <v>A</v>
      </c>
      <c r="Y56" s="49">
        <v>3</v>
      </c>
    </row>
    <row r="57" spans="2:25">
      <c r="C57" s="31"/>
      <c r="D57" s="31"/>
      <c r="E57" s="32"/>
      <c r="F57" s="32"/>
      <c r="G57" s="32"/>
      <c r="H57" s="32"/>
      <c r="I57" s="32"/>
      <c r="J57" s="32"/>
      <c r="K57" s="32"/>
      <c r="L57" s="32"/>
      <c r="M57" s="32"/>
      <c r="N57" s="32"/>
      <c r="O57" s="32"/>
      <c r="P57" s="32"/>
      <c r="Q57" s="32"/>
      <c r="R57" s="32"/>
      <c r="S57" s="32"/>
      <c r="T57" s="32"/>
      <c r="U57" s="32"/>
      <c r="V57" s="32"/>
      <c r="X57" s="6"/>
      <c r="Y57" s="6"/>
    </row>
    <row r="58" spans="2:25" ht="14.25" thickBot="1">
      <c r="C58" s="97"/>
      <c r="D58" s="205"/>
      <c r="E58" s="32"/>
      <c r="F58" s="32"/>
      <c r="G58" s="32"/>
      <c r="H58" s="32"/>
      <c r="I58" s="32"/>
      <c r="J58" s="32"/>
      <c r="K58" s="32"/>
      <c r="L58" s="32"/>
      <c r="M58" s="32"/>
      <c r="N58" s="32"/>
      <c r="O58" s="32"/>
      <c r="P58" s="32"/>
      <c r="Q58" s="32"/>
      <c r="R58" s="32"/>
      <c r="S58" s="32"/>
      <c r="T58" s="32"/>
      <c r="U58" s="32"/>
      <c r="V58" s="32"/>
      <c r="X58" s="6"/>
      <c r="Y58" s="6"/>
    </row>
    <row r="59" spans="2:25" ht="14.25" thickBot="1">
      <c r="C59" s="9" t="s">
        <v>436</v>
      </c>
      <c r="D59" s="281" t="s">
        <v>638</v>
      </c>
      <c r="E59" s="348" t="str">
        <f>C60</f>
        <v>相 模 原</v>
      </c>
      <c r="F59" s="349"/>
      <c r="G59" s="350"/>
      <c r="H59" s="312" t="str">
        <f>C61</f>
        <v>向　　上</v>
      </c>
      <c r="I59" s="313"/>
      <c r="J59" s="314"/>
      <c r="K59" s="312" t="str">
        <f>C62</f>
        <v>上　　溝</v>
      </c>
      <c r="L59" s="313"/>
      <c r="M59" s="324"/>
      <c r="N59" s="318"/>
      <c r="O59" s="318"/>
      <c r="P59" s="319"/>
      <c r="Q59" s="10" t="s">
        <v>0</v>
      </c>
      <c r="R59" s="10" t="s">
        <v>68</v>
      </c>
      <c r="S59" s="11" t="s">
        <v>69</v>
      </c>
      <c r="T59" s="11" t="s">
        <v>70</v>
      </c>
      <c r="U59" s="11" t="s">
        <v>71</v>
      </c>
      <c r="V59" s="11"/>
      <c r="W59" s="11"/>
      <c r="X59" s="12"/>
      <c r="Y59" s="44" t="s">
        <v>1</v>
      </c>
    </row>
    <row r="60" spans="2:25" ht="14.25" thickTop="1">
      <c r="B60" s="1">
        <v>1</v>
      </c>
      <c r="C60" s="304" t="s">
        <v>639</v>
      </c>
      <c r="D60" s="369"/>
      <c r="E60" s="315"/>
      <c r="F60" s="316"/>
      <c r="G60" s="317"/>
      <c r="H60" s="13">
        <v>8</v>
      </c>
      <c r="I60" s="14" t="s">
        <v>2</v>
      </c>
      <c r="J60" s="15">
        <v>7</v>
      </c>
      <c r="K60" s="13">
        <v>10</v>
      </c>
      <c r="L60" s="14" t="s">
        <v>2</v>
      </c>
      <c r="M60" s="287">
        <v>0</v>
      </c>
      <c r="N60" s="283"/>
      <c r="O60" s="283"/>
      <c r="P60" s="284"/>
      <c r="Q60" s="17">
        <f>S60*3+U60</f>
        <v>6</v>
      </c>
      <c r="R60" s="17">
        <f>(H60+K60+N60)-(J60+M60+P60)</f>
        <v>11</v>
      </c>
      <c r="S60" s="16">
        <f>COUNTIF(V60:X60,"A")</f>
        <v>2</v>
      </c>
      <c r="T60" s="16">
        <f>COUNTIF(V60:X60,"C")</f>
        <v>0</v>
      </c>
      <c r="U60" s="16">
        <f>COUNTIF(V60:X60,"B")</f>
        <v>0</v>
      </c>
      <c r="V60" s="17" t="str">
        <f>IF(H60="","",IF(H60&gt;J60,"A",IF(H60=J60,"B","C")))</f>
        <v>A</v>
      </c>
      <c r="W60" s="17" t="str">
        <f>IF(K60="","",IF(K60&gt;M60,"A",IF(K60=M60,"B","C")))</f>
        <v>A</v>
      </c>
      <c r="X60" s="45" t="str">
        <f>IF(N60="","",IF(N60&gt;P60,"A",IF(N60=P60,"B","C")))</f>
        <v/>
      </c>
      <c r="Y60" s="46">
        <v>1</v>
      </c>
    </row>
    <row r="61" spans="2:25">
      <c r="B61" s="1">
        <v>2</v>
      </c>
      <c r="C61" s="304" t="s">
        <v>555</v>
      </c>
      <c r="D61" s="369"/>
      <c r="E61" s="18">
        <v>7</v>
      </c>
      <c r="F61" s="19" t="s">
        <v>2</v>
      </c>
      <c r="G61" s="20">
        <v>8</v>
      </c>
      <c r="H61" s="296"/>
      <c r="I61" s="297"/>
      <c r="J61" s="298"/>
      <c r="K61" s="21">
        <v>12</v>
      </c>
      <c r="L61" s="19" t="s">
        <v>2</v>
      </c>
      <c r="M61" s="24">
        <v>0</v>
      </c>
      <c r="N61" s="283"/>
      <c r="O61" s="283"/>
      <c r="P61" s="284"/>
      <c r="Q61" s="23">
        <f>S61*3+U61</f>
        <v>3</v>
      </c>
      <c r="R61" s="23">
        <f>(E61+K61+N61)-(G61+M61+P61)</f>
        <v>11</v>
      </c>
      <c r="S61" s="22">
        <f>COUNTIF(V61:X61,"A")</f>
        <v>1</v>
      </c>
      <c r="T61" s="22">
        <f>COUNTIF(V61:X61,"C")</f>
        <v>1</v>
      </c>
      <c r="U61" s="22">
        <f>COUNTIF(V61:X61,"B")</f>
        <v>0</v>
      </c>
      <c r="V61" s="23" t="str">
        <f>IF(E61="","",IF(E61&gt;G61,"A",IF(E61=G61,"B","C")))</f>
        <v>C</v>
      </c>
      <c r="W61" s="23" t="str">
        <f>IF(K61="","",IF(K61&gt;M61,"A",IF(K61=M61,"B","C")))</f>
        <v>A</v>
      </c>
      <c r="X61" s="24" t="str">
        <f>IF(N61="","",IF(N61&gt;P61,"A",IF(N61=P61,"B","C")))</f>
        <v/>
      </c>
      <c r="Y61" s="47">
        <v>2</v>
      </c>
    </row>
    <row r="62" spans="2:25" ht="14.25" thickBot="1">
      <c r="B62" s="1">
        <v>3</v>
      </c>
      <c r="C62" s="306" t="s">
        <v>539</v>
      </c>
      <c r="D62" s="371"/>
      <c r="E62" s="25">
        <v>0</v>
      </c>
      <c r="F62" s="26" t="s">
        <v>2</v>
      </c>
      <c r="G62" s="27">
        <v>10</v>
      </c>
      <c r="H62" s="28">
        <v>0</v>
      </c>
      <c r="I62" s="26" t="s">
        <v>2</v>
      </c>
      <c r="J62" s="27">
        <v>12</v>
      </c>
      <c r="K62" s="299"/>
      <c r="L62" s="300"/>
      <c r="M62" s="323"/>
      <c r="N62" s="283"/>
      <c r="O62" s="283"/>
      <c r="P62" s="284"/>
      <c r="Q62" s="23">
        <f>S62*3+U62</f>
        <v>0</v>
      </c>
      <c r="R62" s="23">
        <f>(E62+H62+N62)-(G62+J62+P62)</f>
        <v>-22</v>
      </c>
      <c r="S62" s="22">
        <f>COUNTIF(V62:X62,"A")</f>
        <v>0</v>
      </c>
      <c r="T62" s="22">
        <f>COUNTIF(V62:X62,"C")</f>
        <v>2</v>
      </c>
      <c r="U62" s="22">
        <f>COUNTIF(V62:X62,"B")</f>
        <v>0</v>
      </c>
      <c r="V62" s="23" t="str">
        <f>IF(E62="","",IF(E62&gt;G62,"A",IF(E62=G62,"B","C")))</f>
        <v>C</v>
      </c>
      <c r="W62" s="23" t="str">
        <f>IF(H62="","",IF(H62&gt;J62,"A",IF(H62=J62,"B","C")))</f>
        <v>C</v>
      </c>
      <c r="X62" s="24" t="str">
        <f>IF(N62="","",IF(N62&gt;P62,"A",IF(N62=P62,"B","C")))</f>
        <v/>
      </c>
      <c r="Y62" s="47">
        <v>3</v>
      </c>
    </row>
    <row r="63" spans="2:25">
      <c r="C63" s="204"/>
      <c r="D63" s="101"/>
      <c r="E63" s="38"/>
      <c r="F63" s="38"/>
      <c r="G63" s="38"/>
      <c r="H63" s="38"/>
      <c r="I63" s="38"/>
      <c r="J63" s="38"/>
      <c r="K63" s="38"/>
      <c r="L63" s="38"/>
      <c r="M63" s="38"/>
      <c r="N63" s="38"/>
      <c r="O63" s="38"/>
      <c r="P63" s="38"/>
      <c r="Q63" s="38"/>
      <c r="R63" s="38"/>
      <c r="S63" s="38"/>
      <c r="T63" s="38"/>
      <c r="U63" s="38"/>
      <c r="V63" s="38"/>
      <c r="W63" s="38"/>
      <c r="X63" s="38"/>
      <c r="Y63" s="50"/>
    </row>
    <row r="64" spans="2:25">
      <c r="C64" s="294"/>
      <c r="D64" s="184" t="s">
        <v>650</v>
      </c>
      <c r="E64" s="293"/>
      <c r="F64" s="293"/>
      <c r="G64" s="293"/>
      <c r="H64" s="293"/>
      <c r="I64" s="293"/>
      <c r="J64" s="293"/>
      <c r="K64" s="293"/>
      <c r="L64" s="293"/>
      <c r="M64" s="293"/>
      <c r="N64" s="293"/>
      <c r="O64" s="293"/>
      <c r="P64" s="293"/>
      <c r="Q64" s="293"/>
      <c r="R64" s="293"/>
      <c r="S64" s="293"/>
      <c r="T64" s="293"/>
      <c r="U64" s="293"/>
      <c r="V64" s="293"/>
      <c r="W64" s="293"/>
      <c r="X64" s="293"/>
      <c r="Y64" s="50"/>
    </row>
    <row r="65" spans="2:25" ht="14.25" thickBot="1">
      <c r="C65" s="97"/>
      <c r="D65" s="97"/>
      <c r="E65" s="32"/>
      <c r="F65" s="32"/>
      <c r="G65" s="32"/>
      <c r="H65" s="32"/>
      <c r="I65" s="32"/>
      <c r="J65" s="32"/>
      <c r="K65" s="32"/>
      <c r="L65" s="32"/>
      <c r="M65" s="32"/>
      <c r="N65" s="32"/>
      <c r="O65" s="32"/>
      <c r="P65" s="32"/>
      <c r="Q65" s="32"/>
      <c r="R65" s="32"/>
      <c r="S65" s="32"/>
      <c r="T65" s="32"/>
      <c r="U65" s="32"/>
      <c r="V65" s="32"/>
      <c r="X65" s="6"/>
      <c r="Y65" s="6"/>
    </row>
    <row r="66" spans="2:25" ht="14.25" thickBot="1">
      <c r="C66" s="9" t="s">
        <v>437</v>
      </c>
      <c r="D66" s="64" t="s">
        <v>638</v>
      </c>
      <c r="E66" s="348" t="str">
        <f>C67</f>
        <v>秦野総合</v>
      </c>
      <c r="F66" s="349"/>
      <c r="G66" s="350"/>
      <c r="H66" s="312" t="str">
        <f>C68</f>
        <v>上 鶴 間</v>
      </c>
      <c r="I66" s="313"/>
      <c r="J66" s="314"/>
      <c r="K66" s="312" t="str">
        <f>C69</f>
        <v>伊 志 田</v>
      </c>
      <c r="L66" s="313"/>
      <c r="M66" s="314"/>
      <c r="N66" s="364"/>
      <c r="O66" s="318"/>
      <c r="P66" s="319"/>
      <c r="Q66" s="10" t="s">
        <v>0</v>
      </c>
      <c r="R66" s="10" t="s">
        <v>68</v>
      </c>
      <c r="S66" s="11" t="s">
        <v>69</v>
      </c>
      <c r="T66" s="11" t="s">
        <v>70</v>
      </c>
      <c r="U66" s="11" t="s">
        <v>71</v>
      </c>
      <c r="V66" s="11"/>
      <c r="W66" s="11"/>
      <c r="X66" s="12"/>
      <c r="Y66" s="44" t="s">
        <v>1</v>
      </c>
    </row>
    <row r="67" spans="2:25" ht="14.25" thickTop="1">
      <c r="B67" s="1">
        <v>1</v>
      </c>
      <c r="C67" s="302" t="s">
        <v>78</v>
      </c>
      <c r="D67" s="368"/>
      <c r="E67" s="315"/>
      <c r="F67" s="316"/>
      <c r="G67" s="317"/>
      <c r="H67" s="13">
        <v>13</v>
      </c>
      <c r="I67" s="14" t="s">
        <v>2</v>
      </c>
      <c r="J67" s="15">
        <v>0</v>
      </c>
      <c r="K67" s="13">
        <v>0</v>
      </c>
      <c r="L67" s="14" t="s">
        <v>2</v>
      </c>
      <c r="M67" s="15">
        <v>6</v>
      </c>
      <c r="N67" s="246"/>
      <c r="O67" s="250"/>
      <c r="P67" s="251"/>
      <c r="Q67" s="17">
        <f>S67*3+U67</f>
        <v>3</v>
      </c>
      <c r="R67" s="17">
        <f>(H67+K67+N67)-(J67+M67+P67)</f>
        <v>7</v>
      </c>
      <c r="S67" s="16">
        <f>COUNTIF(V67:X67,"A")</f>
        <v>1</v>
      </c>
      <c r="T67" s="16">
        <f>COUNTIF(V67:X67,"C")</f>
        <v>1</v>
      </c>
      <c r="U67" s="16">
        <f>COUNTIF(V67:X67,"B")</f>
        <v>0</v>
      </c>
      <c r="V67" s="17" t="str">
        <f>IF(H67="","",IF(H67&gt;J67,"A",IF(H67=J67,"B","C")))</f>
        <v>A</v>
      </c>
      <c r="W67" s="17" t="str">
        <f>IF(K67="","",IF(K67&gt;M67,"A",IF(K67=M67,"B","C")))</f>
        <v>C</v>
      </c>
      <c r="X67" s="45" t="str">
        <f>IF(N67="","",IF(N67&gt;P67,"A",IF(N67=P67,"B","C")))</f>
        <v/>
      </c>
      <c r="Y67" s="46">
        <v>2</v>
      </c>
    </row>
    <row r="68" spans="2:25">
      <c r="B68" s="1">
        <v>2</v>
      </c>
      <c r="C68" s="302" t="s">
        <v>544</v>
      </c>
      <c r="D68" s="368"/>
      <c r="E68" s="18">
        <v>0</v>
      </c>
      <c r="F68" s="19" t="s">
        <v>2</v>
      </c>
      <c r="G68" s="20">
        <v>13</v>
      </c>
      <c r="H68" s="296"/>
      <c r="I68" s="297"/>
      <c r="J68" s="298"/>
      <c r="K68" s="21">
        <v>0</v>
      </c>
      <c r="L68" s="19" t="s">
        <v>2</v>
      </c>
      <c r="M68" s="20">
        <v>10</v>
      </c>
      <c r="N68" s="246"/>
      <c r="O68" s="250"/>
      <c r="P68" s="251"/>
      <c r="Q68" s="23">
        <f>S68*3+U68</f>
        <v>0</v>
      </c>
      <c r="R68" s="23">
        <f>(E68+K68+N68)-(G68+M68+P68)</f>
        <v>-23</v>
      </c>
      <c r="S68" s="203">
        <f>COUNTIF(V68:X68,"A")</f>
        <v>0</v>
      </c>
      <c r="T68" s="203">
        <f>COUNTIF(V68:X68,"C")</f>
        <v>2</v>
      </c>
      <c r="U68" s="203">
        <f>COUNTIF(V68:X68,"B")</f>
        <v>0</v>
      </c>
      <c r="V68" s="23" t="str">
        <f>IF(E68="","",IF(E68&gt;G68,"A",IF(E68=G68,"B","C")))</f>
        <v>C</v>
      </c>
      <c r="W68" s="23" t="str">
        <f>IF(K68="","",IF(K68&gt;M68,"A",IF(K68=M68,"B","C")))</f>
        <v>C</v>
      </c>
      <c r="X68" s="24" t="str">
        <f>IF(N68="","",IF(N68&gt;P68,"A",IF(N68=P68,"B","C")))</f>
        <v/>
      </c>
      <c r="Y68" s="47">
        <v>3</v>
      </c>
    </row>
    <row r="69" spans="2:25" ht="14.25" thickBot="1">
      <c r="B69" s="1">
        <v>3</v>
      </c>
      <c r="C69" s="310" t="s">
        <v>556</v>
      </c>
      <c r="D69" s="370"/>
      <c r="E69" s="25">
        <v>6</v>
      </c>
      <c r="F69" s="26" t="s">
        <v>2</v>
      </c>
      <c r="G69" s="27">
        <v>0</v>
      </c>
      <c r="H69" s="28">
        <v>10</v>
      </c>
      <c r="I69" s="26" t="s">
        <v>2</v>
      </c>
      <c r="J69" s="27">
        <v>0</v>
      </c>
      <c r="K69" s="299"/>
      <c r="L69" s="300"/>
      <c r="M69" s="351"/>
      <c r="N69" s="246"/>
      <c r="O69" s="250"/>
      <c r="P69" s="251"/>
      <c r="Q69" s="23">
        <f>S69*3+U69</f>
        <v>6</v>
      </c>
      <c r="R69" s="23">
        <f>(E69+H69+N69)-(G69+J69+P69)</f>
        <v>16</v>
      </c>
      <c r="S69" s="203">
        <f>COUNTIF(V69:X69,"A")</f>
        <v>2</v>
      </c>
      <c r="T69" s="203">
        <f>COUNTIF(V69:X69,"C")</f>
        <v>0</v>
      </c>
      <c r="U69" s="203">
        <f>COUNTIF(V69:X69,"B")</f>
        <v>0</v>
      </c>
      <c r="V69" s="23" t="str">
        <f>IF(E69="","",IF(E69&gt;G69,"A",IF(E69=G69,"B","C")))</f>
        <v>A</v>
      </c>
      <c r="W69" s="23" t="str">
        <f>IF(H69="","",IF(H69&gt;J69,"A",IF(H69=J69,"B","C")))</f>
        <v>A</v>
      </c>
      <c r="X69" s="24" t="str">
        <f>IF(N69="","",IF(N69&gt;P69,"A",IF(N69=P69,"B","C")))</f>
        <v/>
      </c>
      <c r="Y69" s="47">
        <v>1</v>
      </c>
    </row>
    <row r="70" spans="2:25" s="56" customFormat="1">
      <c r="C70" s="376"/>
      <c r="D70" s="376"/>
      <c r="E70" s="250"/>
      <c r="F70" s="250"/>
      <c r="G70" s="250"/>
      <c r="H70" s="250"/>
      <c r="I70" s="250"/>
      <c r="J70" s="250"/>
      <c r="K70" s="250"/>
      <c r="L70" s="250"/>
      <c r="M70" s="250"/>
      <c r="N70" s="318"/>
      <c r="O70" s="318"/>
      <c r="P70" s="318"/>
      <c r="Q70" s="252"/>
      <c r="R70" s="252"/>
      <c r="S70" s="252">
        <f>COUNTIF(V70:X70,"A")</f>
        <v>0</v>
      </c>
      <c r="T70" s="252">
        <f>COUNTIF(V70:X70,"C")</f>
        <v>0</v>
      </c>
      <c r="U70" s="252">
        <f>COUNTIF(V70:X70,"B")</f>
        <v>0</v>
      </c>
      <c r="V70" s="252" t="str">
        <f>IF(E70="","",IF(E70&gt;G70,"A",IF(E70=G70,"B","C")))</f>
        <v/>
      </c>
      <c r="W70" s="252" t="str">
        <f>IF(H70="","",IF(H70&gt;J70,"A",IF(H70=J70,"B","C")))</f>
        <v/>
      </c>
      <c r="X70" s="252" t="str">
        <f>IF(K70="","",IF(K70&gt;M70,"A",IF(K70=M70,"B","C")))</f>
        <v/>
      </c>
      <c r="Y70" s="253"/>
    </row>
  </sheetData>
  <mergeCells count="118">
    <mergeCell ref="E31:G31"/>
    <mergeCell ref="H31:J31"/>
    <mergeCell ref="E38:G38"/>
    <mergeCell ref="H38:J38"/>
    <mergeCell ref="K38:M38"/>
    <mergeCell ref="N45:P45"/>
    <mergeCell ref="N21:P21"/>
    <mergeCell ref="N24:P24"/>
    <mergeCell ref="E25:G25"/>
    <mergeCell ref="E24:G24"/>
    <mergeCell ref="N38:P38"/>
    <mergeCell ref="C70:D70"/>
    <mergeCell ref="N70:P70"/>
    <mergeCell ref="E53:G53"/>
    <mergeCell ref="H54:J54"/>
    <mergeCell ref="K55:M55"/>
    <mergeCell ref="E39:G39"/>
    <mergeCell ref="N42:P42"/>
    <mergeCell ref="E45:G45"/>
    <mergeCell ref="H45:J45"/>
    <mergeCell ref="K45:M45"/>
    <mergeCell ref="K48:M48"/>
    <mergeCell ref="N49:P49"/>
    <mergeCell ref="E46:G46"/>
    <mergeCell ref="K41:M41"/>
    <mergeCell ref="N52:P52"/>
    <mergeCell ref="C68:D68"/>
    <mergeCell ref="C47:D47"/>
    <mergeCell ref="C48:D48"/>
    <mergeCell ref="C49:D49"/>
    <mergeCell ref="C53:D53"/>
    <mergeCell ref="C54:D54"/>
    <mergeCell ref="C69:D69"/>
    <mergeCell ref="C60:D60"/>
    <mergeCell ref="C61:D61"/>
    <mergeCell ref="H12:J12"/>
    <mergeCell ref="C11:D11"/>
    <mergeCell ref="C12:D12"/>
    <mergeCell ref="C13:D13"/>
    <mergeCell ref="C14:D14"/>
    <mergeCell ref="E11:G11"/>
    <mergeCell ref="C25:D25"/>
    <mergeCell ref="C26:D26"/>
    <mergeCell ref="C27:D27"/>
    <mergeCell ref="E18:G18"/>
    <mergeCell ref="C18:D18"/>
    <mergeCell ref="H3:J3"/>
    <mergeCell ref="K3:M3"/>
    <mergeCell ref="N3:P3"/>
    <mergeCell ref="E4:G4"/>
    <mergeCell ref="H5:J5"/>
    <mergeCell ref="N7:P7"/>
    <mergeCell ref="E10:G10"/>
    <mergeCell ref="H10:J10"/>
    <mergeCell ref="K10:M10"/>
    <mergeCell ref="K6:M6"/>
    <mergeCell ref="N10:P10"/>
    <mergeCell ref="C4:D4"/>
    <mergeCell ref="C5:D5"/>
    <mergeCell ref="C6:D6"/>
    <mergeCell ref="C7:D7"/>
    <mergeCell ref="C28:D28"/>
    <mergeCell ref="C19:D19"/>
    <mergeCell ref="C20:D20"/>
    <mergeCell ref="C21:D21"/>
    <mergeCell ref="E3:G3"/>
    <mergeCell ref="E17:G17"/>
    <mergeCell ref="C32:D32"/>
    <mergeCell ref="C33:D33"/>
    <mergeCell ref="C34:D34"/>
    <mergeCell ref="C35:D35"/>
    <mergeCell ref="C46:D46"/>
    <mergeCell ref="H68:J68"/>
    <mergeCell ref="K69:M69"/>
    <mergeCell ref="H66:J66"/>
    <mergeCell ref="K66:M66"/>
    <mergeCell ref="E67:G67"/>
    <mergeCell ref="C62:D62"/>
    <mergeCell ref="E52:G52"/>
    <mergeCell ref="C67:D67"/>
    <mergeCell ref="C55:D55"/>
    <mergeCell ref="C56:D56"/>
    <mergeCell ref="C39:D39"/>
    <mergeCell ref="C40:D40"/>
    <mergeCell ref="C41:D41"/>
    <mergeCell ref="C42:D42"/>
    <mergeCell ref="E32:G32"/>
    <mergeCell ref="N66:P66"/>
    <mergeCell ref="K62:M62"/>
    <mergeCell ref="H61:J61"/>
    <mergeCell ref="H59:J59"/>
    <mergeCell ref="K59:M59"/>
    <mergeCell ref="E66:G66"/>
    <mergeCell ref="E59:G59"/>
    <mergeCell ref="E60:G60"/>
    <mergeCell ref="N59:P59"/>
    <mergeCell ref="N56:P56"/>
    <mergeCell ref="K13:M13"/>
    <mergeCell ref="N14:P14"/>
    <mergeCell ref="K17:M17"/>
    <mergeCell ref="N17:P17"/>
    <mergeCell ref="H17:J17"/>
    <mergeCell ref="H19:J19"/>
    <mergeCell ref="K20:M20"/>
    <mergeCell ref="H26:J26"/>
    <mergeCell ref="K27:M27"/>
    <mergeCell ref="H24:J24"/>
    <mergeCell ref="H40:J40"/>
    <mergeCell ref="H47:J47"/>
    <mergeCell ref="H52:J52"/>
    <mergeCell ref="K31:M31"/>
    <mergeCell ref="N31:P31"/>
    <mergeCell ref="K34:M34"/>
    <mergeCell ref="H33:J33"/>
    <mergeCell ref="K24:M24"/>
    <mergeCell ref="N35:P35"/>
    <mergeCell ref="N28:P28"/>
    <mergeCell ref="K52:M52"/>
  </mergeCells>
  <phoneticPr fontId="3"/>
  <pageMargins left="0.19685039370078741" right="0.19685039370078741" top="0.19685039370078741" bottom="0.19685039370078741" header="0.51181102362204722" footer="0.51181102362204722"/>
  <pageSetup paperSize="9" orientation="landscape" horizontalDpi="4294967293" r:id="rId1"/>
  <headerFooter alignWithMargins="0"/>
  <webPublishItems count="1">
    <webPublishItem id="28667" divId="31年春地区予選データ_28667" sourceType="printArea" destinationFile="C:\Users\k\khbfv1\vsharu\2019haru\hokusou.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Y28"/>
  <sheetViews>
    <sheetView workbookViewId="0">
      <selection activeCell="Y8" sqref="Y8"/>
    </sheetView>
  </sheetViews>
  <sheetFormatPr defaultRowHeight="13.5"/>
  <cols>
    <col min="1" max="1" width="1.125" style="1" customWidth="1"/>
    <col min="2" max="2" width="2.625" style="1" customWidth="1"/>
    <col min="3" max="3" width="3.75" style="42" customWidth="1"/>
    <col min="4" max="4" width="12.75" style="42" customWidth="1"/>
    <col min="5" max="18" width="4.625" style="34" customWidth="1"/>
    <col min="19" max="19" width="4.25" style="34" hidden="1" customWidth="1"/>
    <col min="20" max="22" width="4.5" style="34" hidden="1" customWidth="1"/>
    <col min="23" max="24" width="4.5" style="1" hidden="1" customWidth="1"/>
    <col min="25" max="25" width="4.625" style="1" customWidth="1"/>
    <col min="26" max="26" width="6.625" style="1" customWidth="1"/>
    <col min="27" max="16384" width="9" style="1"/>
  </cols>
  <sheetData>
    <row r="1" spans="2:25" ht="18.75">
      <c r="C1" s="2" t="str">
        <f>予選要項!B2</f>
        <v xml:space="preserve">２０１９年度 </v>
      </c>
      <c r="D1" s="2"/>
      <c r="E1" s="3" t="s">
        <v>370</v>
      </c>
      <c r="F1" s="4"/>
      <c r="G1" s="4"/>
      <c r="H1" s="4"/>
      <c r="I1" s="4"/>
      <c r="J1" s="4"/>
      <c r="K1" s="4"/>
      <c r="L1" s="4"/>
      <c r="M1" s="4"/>
      <c r="N1" s="4"/>
      <c r="O1" s="4"/>
      <c r="P1" s="4"/>
      <c r="Q1" s="4"/>
      <c r="R1" s="4"/>
      <c r="S1" s="4"/>
      <c r="T1" s="4"/>
      <c r="U1" s="4"/>
      <c r="V1" s="4"/>
    </row>
    <row r="2" spans="2:25" ht="19.5" thickBot="1">
      <c r="C2" s="33"/>
      <c r="D2" s="7" t="s">
        <v>152</v>
      </c>
      <c r="E2" s="8"/>
      <c r="F2" s="8"/>
      <c r="G2" s="8"/>
      <c r="H2" s="8"/>
      <c r="I2" s="8"/>
      <c r="J2" s="8"/>
      <c r="K2" s="8"/>
      <c r="L2" s="8"/>
      <c r="M2" s="8"/>
      <c r="N2" s="8"/>
      <c r="O2" s="8"/>
      <c r="P2" s="8"/>
      <c r="Q2" s="4"/>
      <c r="R2" s="4"/>
      <c r="S2" s="4"/>
      <c r="T2" s="4"/>
      <c r="U2" s="4"/>
      <c r="V2" s="4"/>
      <c r="X2" s="6"/>
      <c r="Y2" s="6"/>
    </row>
    <row r="3" spans="2:25" ht="14.25" thickBot="1">
      <c r="C3" s="9" t="s">
        <v>426</v>
      </c>
      <c r="D3" s="64" t="s">
        <v>640</v>
      </c>
      <c r="E3" s="312" t="str">
        <f>C4</f>
        <v>平塚学園</v>
      </c>
      <c r="F3" s="313"/>
      <c r="G3" s="314"/>
      <c r="H3" s="312" t="str">
        <f>C5</f>
        <v>旭　　丘</v>
      </c>
      <c r="I3" s="313"/>
      <c r="J3" s="314"/>
      <c r="K3" s="312" t="str">
        <f>C6</f>
        <v>足　　柄</v>
      </c>
      <c r="L3" s="313"/>
      <c r="M3" s="314"/>
      <c r="N3" s="320" t="str">
        <f>C7</f>
        <v>二宮・大井</v>
      </c>
      <c r="O3" s="321"/>
      <c r="P3" s="322"/>
      <c r="Q3" s="10" t="s">
        <v>0</v>
      </c>
      <c r="R3" s="10" t="s">
        <v>68</v>
      </c>
      <c r="S3" s="11" t="s">
        <v>69</v>
      </c>
      <c r="T3" s="11" t="s">
        <v>70</v>
      </c>
      <c r="U3" s="11" t="s">
        <v>71</v>
      </c>
      <c r="V3" s="11"/>
      <c r="W3" s="11"/>
      <c r="X3" s="12"/>
      <c r="Y3" s="44" t="s">
        <v>1</v>
      </c>
    </row>
    <row r="4" spans="2:25" ht="14.25" thickTop="1">
      <c r="B4" s="1">
        <v>1</v>
      </c>
      <c r="C4" s="304" t="s">
        <v>521</v>
      </c>
      <c r="D4" s="305"/>
      <c r="E4" s="315"/>
      <c r="F4" s="316"/>
      <c r="G4" s="317"/>
      <c r="H4" s="13">
        <v>12</v>
      </c>
      <c r="I4" s="14" t="s">
        <v>2</v>
      </c>
      <c r="J4" s="15">
        <v>3</v>
      </c>
      <c r="K4" s="13">
        <v>12</v>
      </c>
      <c r="L4" s="14" t="s">
        <v>2</v>
      </c>
      <c r="M4" s="15">
        <v>2</v>
      </c>
      <c r="N4" s="13">
        <v>25</v>
      </c>
      <c r="O4" s="14" t="s">
        <v>2</v>
      </c>
      <c r="P4" s="16">
        <v>0</v>
      </c>
      <c r="Q4" s="17">
        <f>S4*3+U4</f>
        <v>9</v>
      </c>
      <c r="R4" s="17">
        <f>(H4+K4+N4)-(J4+M4+P4)</f>
        <v>44</v>
      </c>
      <c r="S4" s="16">
        <f>COUNTIF(V4:X4,"A")</f>
        <v>3</v>
      </c>
      <c r="T4" s="16">
        <f>COUNTIF(V4:X4,"C")</f>
        <v>0</v>
      </c>
      <c r="U4" s="16">
        <f>COUNTIF(V4:X4,"B")</f>
        <v>0</v>
      </c>
      <c r="V4" s="17" t="str">
        <f>IF(H4="","",IF(H4&gt;J4,"A",IF(H4=J4,"B","C")))</f>
        <v>A</v>
      </c>
      <c r="W4" s="17" t="str">
        <f>IF(K4="","",IF(K4&gt;M4,"A",IF(K4=M4,"B","C")))</f>
        <v>A</v>
      </c>
      <c r="X4" s="45" t="str">
        <f>IF(N4="","",IF(N4&gt;P4,"A",IF(N4=P4,"B","C")))</f>
        <v>A</v>
      </c>
      <c r="Y4" s="46">
        <v>1</v>
      </c>
    </row>
    <row r="5" spans="2:25">
      <c r="B5" s="1">
        <v>2</v>
      </c>
      <c r="C5" s="304" t="s">
        <v>516</v>
      </c>
      <c r="D5" s="305"/>
      <c r="E5" s="18">
        <v>3</v>
      </c>
      <c r="F5" s="19" t="s">
        <v>3</v>
      </c>
      <c r="G5" s="20">
        <v>12</v>
      </c>
      <c r="H5" s="296"/>
      <c r="I5" s="297"/>
      <c r="J5" s="298"/>
      <c r="K5" s="21">
        <v>12</v>
      </c>
      <c r="L5" s="19" t="s">
        <v>3</v>
      </c>
      <c r="M5" s="20">
        <v>2</v>
      </c>
      <c r="N5" s="21">
        <v>10</v>
      </c>
      <c r="O5" s="19" t="s">
        <v>3</v>
      </c>
      <c r="P5" s="22">
        <v>0</v>
      </c>
      <c r="Q5" s="23">
        <f>S5*3+U5</f>
        <v>6</v>
      </c>
      <c r="R5" s="23">
        <f>(E5+K5+N5)-(G5+M5+P5)</f>
        <v>11</v>
      </c>
      <c r="S5" s="22">
        <f>COUNTIF(V5:X5,"A")</f>
        <v>2</v>
      </c>
      <c r="T5" s="22">
        <f>COUNTIF(V5:X5,"C")</f>
        <v>1</v>
      </c>
      <c r="U5" s="22">
        <f>COUNTIF(V5:X5,"B")</f>
        <v>0</v>
      </c>
      <c r="V5" s="23" t="str">
        <f>IF(E5="","",IF(E5&gt;G5,"A",IF(E5=G5,"B","C")))</f>
        <v>C</v>
      </c>
      <c r="W5" s="23" t="str">
        <f>IF(K5="","",IF(K5&gt;M5,"A",IF(K5=M5,"B","C")))</f>
        <v>A</v>
      </c>
      <c r="X5" s="24" t="str">
        <f>IF(N5="","",IF(N5&gt;P5,"A",IF(N5=P5,"B","C")))</f>
        <v>A</v>
      </c>
      <c r="Y5" s="47">
        <v>2</v>
      </c>
    </row>
    <row r="6" spans="2:25">
      <c r="B6" s="1">
        <v>3</v>
      </c>
      <c r="C6" s="302" t="s">
        <v>518</v>
      </c>
      <c r="D6" s="303"/>
      <c r="E6" s="18">
        <v>2</v>
      </c>
      <c r="F6" s="19" t="s">
        <v>4</v>
      </c>
      <c r="G6" s="20">
        <v>12</v>
      </c>
      <c r="H6" s="21">
        <v>2</v>
      </c>
      <c r="I6" s="19" t="s">
        <v>4</v>
      </c>
      <c r="J6" s="20">
        <v>12</v>
      </c>
      <c r="K6" s="296"/>
      <c r="L6" s="297"/>
      <c r="M6" s="298"/>
      <c r="N6" s="21">
        <v>7</v>
      </c>
      <c r="O6" s="19" t="s">
        <v>4</v>
      </c>
      <c r="P6" s="22">
        <v>0</v>
      </c>
      <c r="Q6" s="23">
        <f>S6*3+U6</f>
        <v>3</v>
      </c>
      <c r="R6" s="23">
        <f>(E6+H6+N6)-(G6+J6+P6)</f>
        <v>-13</v>
      </c>
      <c r="S6" s="22">
        <f>COUNTIF(V6:X6,"A")</f>
        <v>1</v>
      </c>
      <c r="T6" s="22">
        <f>COUNTIF(V6:X6,"C")</f>
        <v>2</v>
      </c>
      <c r="U6" s="22">
        <f>COUNTIF(V6:X6,"B")</f>
        <v>0</v>
      </c>
      <c r="V6" s="23" t="str">
        <f>IF(E6="","",IF(E6&gt;G6,"A",IF(E6=G6,"B","C")))</f>
        <v>C</v>
      </c>
      <c r="W6" s="23" t="str">
        <f>IF(H6="","",IF(H6&gt;J6,"A",IF(H6=J6,"B","C")))</f>
        <v>C</v>
      </c>
      <c r="X6" s="24" t="str">
        <f>IF(N6="","",IF(N6&gt;P6,"A",IF(N6=P6,"B","C")))</f>
        <v>A</v>
      </c>
      <c r="Y6" s="47">
        <v>3</v>
      </c>
    </row>
    <row r="7" spans="2:25" ht="14.25" thickBot="1">
      <c r="B7" s="1">
        <v>4</v>
      </c>
      <c r="C7" s="343" t="s">
        <v>641</v>
      </c>
      <c r="D7" s="344"/>
      <c r="E7" s="25">
        <v>0</v>
      </c>
      <c r="F7" s="26" t="s">
        <v>2</v>
      </c>
      <c r="G7" s="27">
        <v>25</v>
      </c>
      <c r="H7" s="28">
        <v>0</v>
      </c>
      <c r="I7" s="26" t="s">
        <v>2</v>
      </c>
      <c r="J7" s="27">
        <v>10</v>
      </c>
      <c r="K7" s="28">
        <v>0</v>
      </c>
      <c r="L7" s="26" t="s">
        <v>2</v>
      </c>
      <c r="M7" s="27">
        <v>7</v>
      </c>
      <c r="N7" s="299"/>
      <c r="O7" s="300"/>
      <c r="P7" s="301"/>
      <c r="Q7" s="29">
        <f>S7*3+U7</f>
        <v>0</v>
      </c>
      <c r="R7" s="29">
        <f>(E7+H7+K7)-(G7+J7+M7)</f>
        <v>-42</v>
      </c>
      <c r="S7" s="48">
        <f>COUNTIF(V7:X7,"A")</f>
        <v>0</v>
      </c>
      <c r="T7" s="48">
        <f>COUNTIF(V7:X7,"C")</f>
        <v>3</v>
      </c>
      <c r="U7" s="48">
        <f>COUNTIF(V7:X7,"B")</f>
        <v>0</v>
      </c>
      <c r="V7" s="29" t="str">
        <f>IF(E7="","",IF(E7&gt;G7,"A",IF(E7=G7,"B","C")))</f>
        <v>C</v>
      </c>
      <c r="W7" s="29" t="str">
        <f>IF(H7="","",IF(H7&gt;J7,"A",IF(H7=J7,"B","C")))</f>
        <v>C</v>
      </c>
      <c r="X7" s="30" t="str">
        <f>IF(K7="","",IF(K7&gt;M7,"A",IF(K7=M7,"B","C")))</f>
        <v>C</v>
      </c>
      <c r="Y7" s="49">
        <v>4</v>
      </c>
    </row>
    <row r="8" spans="2:25">
      <c r="C8" s="31"/>
      <c r="D8" s="31"/>
      <c r="E8" s="32"/>
      <c r="F8" s="32"/>
      <c r="G8" s="32"/>
      <c r="H8" s="32"/>
      <c r="I8" s="32"/>
      <c r="J8" s="32"/>
      <c r="K8" s="32"/>
      <c r="L8" s="32"/>
      <c r="M8" s="32"/>
      <c r="N8" s="32"/>
      <c r="O8" s="32"/>
      <c r="P8" s="32"/>
      <c r="Q8" s="32"/>
      <c r="R8" s="32"/>
      <c r="S8" s="32"/>
      <c r="T8" s="32"/>
      <c r="U8" s="32"/>
      <c r="V8" s="32"/>
      <c r="X8" s="6"/>
      <c r="Y8" s="6"/>
    </row>
    <row r="9" spans="2:25" ht="14.25" thickBot="1">
      <c r="C9" s="97"/>
      <c r="D9" s="97"/>
      <c r="E9" s="32"/>
      <c r="F9" s="32"/>
      <c r="G9" s="32"/>
      <c r="H9" s="32"/>
      <c r="I9" s="32"/>
      <c r="J9" s="32"/>
      <c r="K9" s="32"/>
      <c r="L9" s="32"/>
      <c r="M9" s="32"/>
      <c r="N9" s="32"/>
      <c r="O9" s="32"/>
      <c r="P9" s="32"/>
      <c r="Q9" s="32"/>
      <c r="R9" s="32"/>
      <c r="S9" s="32"/>
      <c r="T9" s="32"/>
      <c r="U9" s="32"/>
      <c r="V9" s="32"/>
      <c r="X9" s="6"/>
      <c r="Y9" s="6"/>
    </row>
    <row r="10" spans="2:25" ht="14.25" thickBot="1">
      <c r="C10" s="9" t="s">
        <v>427</v>
      </c>
      <c r="D10" s="64" t="s">
        <v>513</v>
      </c>
      <c r="E10" s="312" t="str">
        <f>C11</f>
        <v>相　　洋</v>
      </c>
      <c r="F10" s="313"/>
      <c r="G10" s="314"/>
      <c r="H10" s="312" t="str">
        <f>C12</f>
        <v>西　　湘</v>
      </c>
      <c r="I10" s="313"/>
      <c r="J10" s="314"/>
      <c r="K10" s="312" t="str">
        <f>C13</f>
        <v>山　　北</v>
      </c>
      <c r="L10" s="313"/>
      <c r="M10" s="314"/>
      <c r="N10" s="312" t="str">
        <f>C14</f>
        <v>小 田 原</v>
      </c>
      <c r="O10" s="313"/>
      <c r="P10" s="314"/>
      <c r="Q10" s="10" t="s">
        <v>0</v>
      </c>
      <c r="R10" s="10" t="s">
        <v>68</v>
      </c>
      <c r="S10" s="11" t="s">
        <v>69</v>
      </c>
      <c r="T10" s="11" t="s">
        <v>70</v>
      </c>
      <c r="U10" s="11" t="s">
        <v>71</v>
      </c>
      <c r="V10" s="11"/>
      <c r="W10" s="11"/>
      <c r="X10" s="12"/>
      <c r="Y10" s="44" t="s">
        <v>1</v>
      </c>
    </row>
    <row r="11" spans="2:25" ht="14.25" thickTop="1">
      <c r="B11" s="1">
        <v>1</v>
      </c>
      <c r="C11" s="304" t="s">
        <v>514</v>
      </c>
      <c r="D11" s="305"/>
      <c r="E11" s="315"/>
      <c r="F11" s="316"/>
      <c r="G11" s="317"/>
      <c r="H11" s="13">
        <v>8</v>
      </c>
      <c r="I11" s="14" t="s">
        <v>5</v>
      </c>
      <c r="J11" s="15">
        <v>1</v>
      </c>
      <c r="K11" s="13">
        <v>5</v>
      </c>
      <c r="L11" s="14" t="s">
        <v>5</v>
      </c>
      <c r="M11" s="15">
        <v>4</v>
      </c>
      <c r="N11" s="13">
        <v>13</v>
      </c>
      <c r="O11" s="14" t="s">
        <v>5</v>
      </c>
      <c r="P11" s="16">
        <v>3</v>
      </c>
      <c r="Q11" s="17">
        <f>S11*3+U11</f>
        <v>9</v>
      </c>
      <c r="R11" s="17">
        <f>(H11+K11+N11)-(J11+M11+P11)</f>
        <v>18</v>
      </c>
      <c r="S11" s="16">
        <f>COUNTIF(V11:X11,"A")</f>
        <v>3</v>
      </c>
      <c r="T11" s="16">
        <f>COUNTIF(V11:X11,"C")</f>
        <v>0</v>
      </c>
      <c r="U11" s="16">
        <f>COUNTIF(V11:X11,"B")</f>
        <v>0</v>
      </c>
      <c r="V11" s="17" t="str">
        <f>IF(H11="","",IF(H11&gt;J11,"A",IF(H11=J11,"B","C")))</f>
        <v>A</v>
      </c>
      <c r="W11" s="17" t="str">
        <f>IF(K11="","",IF(K11&gt;M11,"A",IF(K11=M11,"B","C")))</f>
        <v>A</v>
      </c>
      <c r="X11" s="45" t="str">
        <f>IF(N11="","",IF(N11&gt;P11,"A",IF(N11=P11,"B","C")))</f>
        <v>A</v>
      </c>
      <c r="Y11" s="46">
        <v>1</v>
      </c>
    </row>
    <row r="12" spans="2:25">
      <c r="B12" s="1">
        <v>2</v>
      </c>
      <c r="C12" s="302" t="s">
        <v>519</v>
      </c>
      <c r="D12" s="303"/>
      <c r="E12" s="18">
        <v>1</v>
      </c>
      <c r="F12" s="19" t="s">
        <v>6</v>
      </c>
      <c r="G12" s="20">
        <v>8</v>
      </c>
      <c r="H12" s="296"/>
      <c r="I12" s="297"/>
      <c r="J12" s="298"/>
      <c r="K12" s="21">
        <v>2</v>
      </c>
      <c r="L12" s="19" t="s">
        <v>6</v>
      </c>
      <c r="M12" s="20">
        <v>4</v>
      </c>
      <c r="N12" s="21">
        <v>8</v>
      </c>
      <c r="O12" s="19" t="s">
        <v>6</v>
      </c>
      <c r="P12" s="22">
        <v>7</v>
      </c>
      <c r="Q12" s="23">
        <f>S12*3+U12</f>
        <v>3</v>
      </c>
      <c r="R12" s="23">
        <f>(E12+K12+N12)-(G12+M12+P12)</f>
        <v>-8</v>
      </c>
      <c r="S12" s="22">
        <f>COUNTIF(V12:X12,"A")</f>
        <v>1</v>
      </c>
      <c r="T12" s="22">
        <f>COUNTIF(V12:X12,"C")</f>
        <v>2</v>
      </c>
      <c r="U12" s="22">
        <f>COUNTIF(V12:X12,"B")</f>
        <v>0</v>
      </c>
      <c r="V12" s="23" t="str">
        <f>IF(E12="","",IF(E12&gt;G12,"A",IF(E12=G12,"B","C")))</f>
        <v>C</v>
      </c>
      <c r="W12" s="23" t="str">
        <f>IF(K12="","",IF(K12&gt;M12,"A",IF(K12=M12,"B","C")))</f>
        <v>C</v>
      </c>
      <c r="X12" s="24" t="str">
        <f>IF(N12="","",IF(N12&gt;P12,"A",IF(N12=P12,"B","C")))</f>
        <v>A</v>
      </c>
      <c r="Y12" s="47">
        <v>3</v>
      </c>
    </row>
    <row r="13" spans="2:25">
      <c r="B13" s="1">
        <v>3</v>
      </c>
      <c r="C13" s="304" t="s">
        <v>522</v>
      </c>
      <c r="D13" s="305"/>
      <c r="E13" s="18">
        <v>4</v>
      </c>
      <c r="F13" s="19" t="s">
        <v>7</v>
      </c>
      <c r="G13" s="20">
        <v>5</v>
      </c>
      <c r="H13" s="21">
        <v>4</v>
      </c>
      <c r="I13" s="19" t="s">
        <v>7</v>
      </c>
      <c r="J13" s="20">
        <v>2</v>
      </c>
      <c r="K13" s="296"/>
      <c r="L13" s="297"/>
      <c r="M13" s="298"/>
      <c r="N13" s="21">
        <v>9</v>
      </c>
      <c r="O13" s="19" t="s">
        <v>7</v>
      </c>
      <c r="P13" s="22">
        <v>2</v>
      </c>
      <c r="Q13" s="23">
        <f>S13*3+U13</f>
        <v>6</v>
      </c>
      <c r="R13" s="23">
        <f>(E13+H13+N13)-(G13+J13+P13)</f>
        <v>8</v>
      </c>
      <c r="S13" s="22">
        <f>COUNTIF(V13:X13,"A")</f>
        <v>2</v>
      </c>
      <c r="T13" s="22">
        <f>COUNTIF(V13:X13,"C")</f>
        <v>1</v>
      </c>
      <c r="U13" s="22">
        <f>COUNTIF(V13:X13,"B")</f>
        <v>0</v>
      </c>
      <c r="V13" s="23" t="str">
        <f>IF(E13="","",IF(E13&gt;G13,"A",IF(E13=G13,"B","C")))</f>
        <v>C</v>
      </c>
      <c r="W13" s="23" t="str">
        <f>IF(H13="","",IF(H13&gt;J13,"A",IF(H13=J13,"B","C")))</f>
        <v>A</v>
      </c>
      <c r="X13" s="24" t="str">
        <f>IF(N13="","",IF(N13&gt;P13,"A",IF(N13=P13,"B","C")))</f>
        <v>A</v>
      </c>
      <c r="Y13" s="47">
        <v>2</v>
      </c>
    </row>
    <row r="14" spans="2:25" ht="14.25" thickBot="1">
      <c r="B14" s="1">
        <v>4</v>
      </c>
      <c r="C14" s="306" t="s">
        <v>642</v>
      </c>
      <c r="D14" s="307"/>
      <c r="E14" s="25">
        <v>3</v>
      </c>
      <c r="F14" s="26" t="s">
        <v>2</v>
      </c>
      <c r="G14" s="27">
        <v>13</v>
      </c>
      <c r="H14" s="28">
        <v>7</v>
      </c>
      <c r="I14" s="26" t="s">
        <v>2</v>
      </c>
      <c r="J14" s="27">
        <v>8</v>
      </c>
      <c r="K14" s="28">
        <v>2</v>
      </c>
      <c r="L14" s="26" t="s">
        <v>2</v>
      </c>
      <c r="M14" s="27">
        <v>9</v>
      </c>
      <c r="N14" s="299"/>
      <c r="O14" s="300"/>
      <c r="P14" s="301"/>
      <c r="Q14" s="29">
        <f>S14*3+U14</f>
        <v>0</v>
      </c>
      <c r="R14" s="29">
        <f>(E14+H14+K14)-(G14+J14+M14)</f>
        <v>-18</v>
      </c>
      <c r="S14" s="48">
        <f>COUNTIF(V14:X14,"A")</f>
        <v>0</v>
      </c>
      <c r="T14" s="48">
        <f>COUNTIF(V14:X14,"C")</f>
        <v>3</v>
      </c>
      <c r="U14" s="48">
        <f>COUNTIF(V14:X14,"B")</f>
        <v>0</v>
      </c>
      <c r="V14" s="29" t="str">
        <f>IF(E14="","",IF(E14&gt;G14,"A",IF(E14=G14,"B","C")))</f>
        <v>C</v>
      </c>
      <c r="W14" s="29" t="str">
        <f>IF(H14="","",IF(H14&gt;J14,"A",IF(H14=J14,"B","C")))</f>
        <v>C</v>
      </c>
      <c r="X14" s="30" t="str">
        <f>IF(K14="","",IF(K14&gt;M14,"A",IF(K14=M14,"B","C")))</f>
        <v>C</v>
      </c>
      <c r="Y14" s="49">
        <v>4</v>
      </c>
    </row>
    <row r="15" spans="2:25">
      <c r="C15" s="31"/>
      <c r="D15" s="31"/>
      <c r="E15" s="32"/>
      <c r="F15" s="32"/>
      <c r="G15" s="32"/>
      <c r="H15" s="32"/>
      <c r="I15" s="32"/>
      <c r="J15" s="32"/>
      <c r="K15" s="32"/>
      <c r="L15" s="32"/>
      <c r="M15" s="32"/>
      <c r="N15" s="32"/>
      <c r="O15" s="32"/>
      <c r="P15" s="32"/>
      <c r="Q15" s="32"/>
      <c r="R15" s="32"/>
      <c r="S15" s="32"/>
      <c r="T15" s="32"/>
      <c r="U15" s="32"/>
      <c r="V15" s="32"/>
      <c r="X15" s="6"/>
      <c r="Y15" s="6"/>
    </row>
    <row r="16" spans="2:25" ht="14.25" thickBot="1">
      <c r="C16" s="97"/>
      <c r="D16" s="97"/>
    </row>
    <row r="17" spans="2:25" ht="14.25" thickBot="1">
      <c r="C17" s="9" t="s">
        <v>378</v>
      </c>
      <c r="D17" s="281" t="s">
        <v>643</v>
      </c>
      <c r="E17" s="312" t="str">
        <f>C18</f>
        <v>立花学園</v>
      </c>
      <c r="F17" s="313"/>
      <c r="G17" s="314"/>
      <c r="H17" s="312" t="str">
        <f>C19</f>
        <v>平塚工科</v>
      </c>
      <c r="I17" s="313"/>
      <c r="J17" s="314"/>
      <c r="K17" s="312" t="str">
        <f>C20</f>
        <v>高浜・吉田島</v>
      </c>
      <c r="L17" s="313"/>
      <c r="M17" s="314"/>
      <c r="N17" s="312" t="str">
        <f>C21</f>
        <v>大　　磯</v>
      </c>
      <c r="O17" s="313"/>
      <c r="P17" s="314"/>
      <c r="Q17" s="10" t="s">
        <v>0</v>
      </c>
      <c r="R17" s="10" t="s">
        <v>68</v>
      </c>
      <c r="S17" s="11" t="s">
        <v>69</v>
      </c>
      <c r="T17" s="11" t="s">
        <v>70</v>
      </c>
      <c r="U17" s="11" t="s">
        <v>71</v>
      </c>
      <c r="V17" s="11"/>
      <c r="W17" s="11"/>
      <c r="X17" s="12"/>
      <c r="Y17" s="44" t="s">
        <v>1</v>
      </c>
    </row>
    <row r="18" spans="2:25" ht="14.25" customHeight="1" thickTop="1">
      <c r="B18" s="1">
        <v>1</v>
      </c>
      <c r="C18" s="304" t="s">
        <v>517</v>
      </c>
      <c r="D18" s="305"/>
      <c r="E18" s="315"/>
      <c r="F18" s="316"/>
      <c r="G18" s="317"/>
      <c r="H18" s="13">
        <v>11</v>
      </c>
      <c r="I18" s="14" t="s">
        <v>2</v>
      </c>
      <c r="J18" s="15">
        <v>0</v>
      </c>
      <c r="K18" s="13">
        <v>11</v>
      </c>
      <c r="L18" s="14" t="s">
        <v>2</v>
      </c>
      <c r="M18" s="15">
        <v>0</v>
      </c>
      <c r="N18" s="13">
        <v>12</v>
      </c>
      <c r="O18" s="14" t="s">
        <v>2</v>
      </c>
      <c r="P18" s="16">
        <v>0</v>
      </c>
      <c r="Q18" s="17">
        <f>S18*3+U18</f>
        <v>9</v>
      </c>
      <c r="R18" s="17">
        <f>(H18+K18+N18)-(J18+M18+P18)</f>
        <v>34</v>
      </c>
      <c r="S18" s="16">
        <f>COUNTIF(V18:X18,"A")</f>
        <v>3</v>
      </c>
      <c r="T18" s="16">
        <f>COUNTIF(V18:X18,"C")</f>
        <v>0</v>
      </c>
      <c r="U18" s="16">
        <f>COUNTIF(V18:X18,"B")</f>
        <v>0</v>
      </c>
      <c r="V18" s="17" t="str">
        <f>IF(H18="","",IF(H18&gt;J18,"A",IF(H18=J18,"B","C")))</f>
        <v>A</v>
      </c>
      <c r="W18" s="17" t="str">
        <f>IF(K18="","",IF(K18&gt;M18,"A",IF(K18=M18,"B","C")))</f>
        <v>A</v>
      </c>
      <c r="X18" s="45" t="str">
        <f>IF(N18="","",IF(N18&gt;P18,"A",IF(N18=P18,"B","C")))</f>
        <v>A</v>
      </c>
      <c r="Y18" s="46">
        <v>1</v>
      </c>
    </row>
    <row r="19" spans="2:25">
      <c r="B19" s="1">
        <v>2</v>
      </c>
      <c r="C19" s="302" t="s">
        <v>515</v>
      </c>
      <c r="D19" s="303"/>
      <c r="E19" s="18">
        <v>0</v>
      </c>
      <c r="F19" s="19" t="s">
        <v>2</v>
      </c>
      <c r="G19" s="20">
        <v>11</v>
      </c>
      <c r="H19" s="296"/>
      <c r="I19" s="297"/>
      <c r="J19" s="298"/>
      <c r="K19" s="21">
        <v>11</v>
      </c>
      <c r="L19" s="19" t="s">
        <v>2</v>
      </c>
      <c r="M19" s="20">
        <v>1</v>
      </c>
      <c r="N19" s="21">
        <v>1</v>
      </c>
      <c r="O19" s="19" t="s">
        <v>2</v>
      </c>
      <c r="P19" s="203">
        <v>9</v>
      </c>
      <c r="Q19" s="23">
        <f>S19*3+U19</f>
        <v>3</v>
      </c>
      <c r="R19" s="23">
        <f>(E19+K19+N19)-(G19+M19+P19)</f>
        <v>-9</v>
      </c>
      <c r="S19" s="203">
        <f>COUNTIF(V19:X19,"A")</f>
        <v>1</v>
      </c>
      <c r="T19" s="203">
        <f>COUNTIF(V19:X19,"C")</f>
        <v>2</v>
      </c>
      <c r="U19" s="203">
        <f>COUNTIF(V19:X19,"B")</f>
        <v>0</v>
      </c>
      <c r="V19" s="23" t="str">
        <f>IF(E19="","",IF(E19&gt;G19,"A",IF(E19=G19,"B","C")))</f>
        <v>C</v>
      </c>
      <c r="W19" s="23" t="str">
        <f>IF(K19="","",IF(K19&gt;M19,"A",IF(K19=M19,"B","C")))</f>
        <v>A</v>
      </c>
      <c r="X19" s="24" t="str">
        <f>IF(N19="","",IF(N19&gt;P19,"A",IF(N19=P19,"B","C")))</f>
        <v>C</v>
      </c>
      <c r="Y19" s="47">
        <v>3</v>
      </c>
    </row>
    <row r="20" spans="2:25">
      <c r="B20" s="1">
        <v>3</v>
      </c>
      <c r="C20" s="302" t="s">
        <v>644</v>
      </c>
      <c r="D20" s="303"/>
      <c r="E20" s="18">
        <v>0</v>
      </c>
      <c r="F20" s="19" t="s">
        <v>2</v>
      </c>
      <c r="G20" s="20">
        <v>11</v>
      </c>
      <c r="H20" s="21">
        <v>1</v>
      </c>
      <c r="I20" s="19" t="s">
        <v>2</v>
      </c>
      <c r="J20" s="20">
        <v>11</v>
      </c>
      <c r="K20" s="296"/>
      <c r="L20" s="297"/>
      <c r="M20" s="298"/>
      <c r="N20" s="21">
        <v>0</v>
      </c>
      <c r="O20" s="19" t="s">
        <v>2</v>
      </c>
      <c r="P20" s="203">
        <v>3</v>
      </c>
      <c r="Q20" s="23">
        <f>S20*3+U20</f>
        <v>0</v>
      </c>
      <c r="R20" s="23">
        <f>(E20+H20+N20)-(G20+J20+P20)</f>
        <v>-24</v>
      </c>
      <c r="S20" s="203">
        <f>COUNTIF(V20:X20,"A")</f>
        <v>0</v>
      </c>
      <c r="T20" s="203">
        <f>COUNTIF(V20:X20,"C")</f>
        <v>3</v>
      </c>
      <c r="U20" s="203">
        <f>COUNTIF(V20:X20,"B")</f>
        <v>0</v>
      </c>
      <c r="V20" s="23" t="str">
        <f>IF(E20="","",IF(E20&gt;G20,"A",IF(E20=G20,"B","C")))</f>
        <v>C</v>
      </c>
      <c r="W20" s="23" t="str">
        <f>IF(H20="","",IF(H20&gt;J20,"A",IF(H20=J20,"B","C")))</f>
        <v>C</v>
      </c>
      <c r="X20" s="24" t="str">
        <f>IF(N20="","",IF(N20&gt;P20,"A",IF(N20=P20,"B","C")))</f>
        <v>C</v>
      </c>
      <c r="Y20" s="47">
        <v>4</v>
      </c>
    </row>
    <row r="21" spans="2:25" ht="14.25" thickBot="1">
      <c r="B21" s="1">
        <v>4</v>
      </c>
      <c r="C21" s="310" t="s">
        <v>512</v>
      </c>
      <c r="D21" s="311"/>
      <c r="E21" s="25">
        <v>0</v>
      </c>
      <c r="F21" s="26" t="s">
        <v>2</v>
      </c>
      <c r="G21" s="27">
        <v>12</v>
      </c>
      <c r="H21" s="28">
        <v>9</v>
      </c>
      <c r="I21" s="26" t="s">
        <v>2</v>
      </c>
      <c r="J21" s="27">
        <v>1</v>
      </c>
      <c r="K21" s="28">
        <v>3</v>
      </c>
      <c r="L21" s="26" t="s">
        <v>2</v>
      </c>
      <c r="M21" s="27">
        <v>0</v>
      </c>
      <c r="N21" s="299"/>
      <c r="O21" s="300"/>
      <c r="P21" s="301"/>
      <c r="Q21" s="29">
        <f>S21*3+U21</f>
        <v>6</v>
      </c>
      <c r="R21" s="29">
        <f>(E21+H21+K21)-(G21+J21+M21)</f>
        <v>-1</v>
      </c>
      <c r="S21" s="48">
        <f>COUNTIF(V21:X21,"A")</f>
        <v>2</v>
      </c>
      <c r="T21" s="48">
        <f>COUNTIF(V21:X21,"C")</f>
        <v>1</v>
      </c>
      <c r="U21" s="48">
        <f>COUNTIF(V21:X21,"B")</f>
        <v>0</v>
      </c>
      <c r="V21" s="29" t="str">
        <f>IF(E21="","",IF(E21&gt;G21,"A",IF(E21=G21,"B","C")))</f>
        <v>C</v>
      </c>
      <c r="W21" s="29" t="str">
        <f>IF(H21="","",IF(H21&gt;J21,"A",IF(H21=J21,"B","C")))</f>
        <v>A</v>
      </c>
      <c r="X21" s="30" t="str">
        <f>IF(K21="","",IF(K21&gt;M21,"A",IF(K21=M21,"B","C")))</f>
        <v>A</v>
      </c>
      <c r="Y21" s="49">
        <v>2</v>
      </c>
    </row>
    <row r="22" spans="2:25">
      <c r="C22" s="97"/>
      <c r="D22" s="97"/>
    </row>
    <row r="23" spans="2:25" ht="14.25" thickBot="1">
      <c r="C23" s="97"/>
      <c r="D23" s="97"/>
      <c r="E23" s="1"/>
      <c r="F23" s="1"/>
      <c r="G23" s="1"/>
      <c r="H23" s="1"/>
      <c r="I23" s="1"/>
      <c r="J23" s="1"/>
      <c r="K23" s="1"/>
      <c r="L23" s="1"/>
      <c r="M23" s="1"/>
      <c r="N23" s="56"/>
      <c r="O23" s="56"/>
      <c r="P23" s="56"/>
      <c r="Q23" s="1"/>
      <c r="R23" s="1"/>
      <c r="S23" s="1"/>
      <c r="T23" s="1"/>
      <c r="U23" s="1"/>
      <c r="V23" s="1"/>
    </row>
    <row r="24" spans="2:25" ht="14.25" thickBot="1">
      <c r="C24" s="9" t="s">
        <v>83</v>
      </c>
      <c r="D24" s="281" t="s">
        <v>511</v>
      </c>
      <c r="E24" s="312" t="str">
        <f>C25</f>
        <v>星槎国際</v>
      </c>
      <c r="F24" s="313"/>
      <c r="G24" s="314"/>
      <c r="H24" s="312" t="str">
        <f>C26</f>
        <v>平塚湘風</v>
      </c>
      <c r="I24" s="313"/>
      <c r="J24" s="314"/>
      <c r="K24" s="312" t="str">
        <f>C27</f>
        <v>平塚江南</v>
      </c>
      <c r="L24" s="313"/>
      <c r="M24" s="314"/>
      <c r="N24" s="312" t="str">
        <f>C28</f>
        <v>小田原城北工</v>
      </c>
      <c r="O24" s="313"/>
      <c r="P24" s="314"/>
      <c r="Q24" s="10" t="s">
        <v>0</v>
      </c>
      <c r="R24" s="10" t="s">
        <v>68</v>
      </c>
      <c r="S24" s="11" t="s">
        <v>69</v>
      </c>
      <c r="T24" s="11" t="s">
        <v>70</v>
      </c>
      <c r="U24" s="11" t="s">
        <v>71</v>
      </c>
      <c r="V24" s="11"/>
      <c r="W24" s="11"/>
      <c r="X24" s="12"/>
      <c r="Y24" s="44" t="s">
        <v>1</v>
      </c>
    </row>
    <row r="25" spans="2:25" ht="14.25" thickTop="1">
      <c r="B25" s="1">
        <v>1</v>
      </c>
      <c r="C25" s="304" t="s">
        <v>645</v>
      </c>
      <c r="D25" s="305"/>
      <c r="E25" s="315"/>
      <c r="F25" s="316"/>
      <c r="G25" s="317"/>
      <c r="H25" s="13">
        <v>4</v>
      </c>
      <c r="I25" s="14" t="s">
        <v>2</v>
      </c>
      <c r="J25" s="15">
        <v>1</v>
      </c>
      <c r="K25" s="13">
        <v>10</v>
      </c>
      <c r="L25" s="14" t="s">
        <v>2</v>
      </c>
      <c r="M25" s="15">
        <v>0</v>
      </c>
      <c r="N25" s="13">
        <v>3</v>
      </c>
      <c r="O25" s="14" t="s">
        <v>2</v>
      </c>
      <c r="P25" s="16">
        <v>1</v>
      </c>
      <c r="Q25" s="17">
        <f>S25*3+U25</f>
        <v>9</v>
      </c>
      <c r="R25" s="17">
        <f>(H25+K25+N25)-(J25+M25+P25)</f>
        <v>15</v>
      </c>
      <c r="S25" s="16">
        <f>COUNTIF(V25:X25,"A")</f>
        <v>3</v>
      </c>
      <c r="T25" s="16">
        <f>COUNTIF(V25:X25,"C")</f>
        <v>0</v>
      </c>
      <c r="U25" s="16">
        <f>COUNTIF(V25:X25,"B")</f>
        <v>0</v>
      </c>
      <c r="V25" s="17" t="str">
        <f>IF(H25="","",IF(H25&gt;J25,"A",IF(H25=J25,"B","C")))</f>
        <v>A</v>
      </c>
      <c r="W25" s="17" t="str">
        <f>IF(K25="","",IF(K25&gt;M25,"A",IF(K25=M25,"B","C")))</f>
        <v>A</v>
      </c>
      <c r="X25" s="45" t="str">
        <f>IF(N25="","",IF(N25&gt;P25,"A",IF(N25=P25,"B","C")))</f>
        <v>A</v>
      </c>
      <c r="Y25" s="46">
        <v>1</v>
      </c>
    </row>
    <row r="26" spans="2:25">
      <c r="B26" s="1">
        <v>2</v>
      </c>
      <c r="C26" s="302" t="s">
        <v>76</v>
      </c>
      <c r="D26" s="303"/>
      <c r="E26" s="18">
        <v>1</v>
      </c>
      <c r="F26" s="19" t="s">
        <v>2</v>
      </c>
      <c r="G26" s="20">
        <v>4</v>
      </c>
      <c r="H26" s="296"/>
      <c r="I26" s="297"/>
      <c r="J26" s="298"/>
      <c r="K26" s="21">
        <v>3</v>
      </c>
      <c r="L26" s="19" t="s">
        <v>2</v>
      </c>
      <c r="M26" s="20">
        <v>4</v>
      </c>
      <c r="N26" s="21">
        <v>5</v>
      </c>
      <c r="O26" s="19" t="s">
        <v>2</v>
      </c>
      <c r="P26" s="203">
        <v>3</v>
      </c>
      <c r="Q26" s="23">
        <f>S26*3+U26</f>
        <v>3</v>
      </c>
      <c r="R26" s="23">
        <f>(E26+K26+N26)-(G26+M26+P26)</f>
        <v>-2</v>
      </c>
      <c r="S26" s="203">
        <f>COUNTIF(V26:X26,"A")</f>
        <v>1</v>
      </c>
      <c r="T26" s="203">
        <f>COUNTIF(V26:X26,"C")</f>
        <v>2</v>
      </c>
      <c r="U26" s="203">
        <f>COUNTIF(V26:X26,"B")</f>
        <v>0</v>
      </c>
      <c r="V26" s="23" t="str">
        <f>IF(E26="","",IF(E26&gt;G26,"A",IF(E26=G26,"B","C")))</f>
        <v>C</v>
      </c>
      <c r="W26" s="23" t="str">
        <f>IF(K26="","",IF(K26&gt;M26,"A",IF(K26=M26,"B","C")))</f>
        <v>C</v>
      </c>
      <c r="X26" s="24" t="str">
        <f>IF(N26="","",IF(N26&gt;P26,"A",IF(N26=P26,"B","C")))</f>
        <v>A</v>
      </c>
      <c r="Y26" s="47">
        <v>3</v>
      </c>
    </row>
    <row r="27" spans="2:25">
      <c r="B27" s="1">
        <v>3</v>
      </c>
      <c r="C27" s="304" t="s">
        <v>520</v>
      </c>
      <c r="D27" s="305"/>
      <c r="E27" s="18">
        <v>0</v>
      </c>
      <c r="F27" s="19" t="s">
        <v>2</v>
      </c>
      <c r="G27" s="20">
        <v>10</v>
      </c>
      <c r="H27" s="21">
        <v>4</v>
      </c>
      <c r="I27" s="19" t="s">
        <v>2</v>
      </c>
      <c r="J27" s="20">
        <v>3</v>
      </c>
      <c r="K27" s="296"/>
      <c r="L27" s="297"/>
      <c r="M27" s="298"/>
      <c r="N27" s="21">
        <v>2</v>
      </c>
      <c r="O27" s="19" t="s">
        <v>2</v>
      </c>
      <c r="P27" s="203">
        <v>1</v>
      </c>
      <c r="Q27" s="23">
        <f>S27*3+U27</f>
        <v>6</v>
      </c>
      <c r="R27" s="23">
        <f>(E27+H27+N27)-(G27+J27+P27)</f>
        <v>-8</v>
      </c>
      <c r="S27" s="203">
        <f>COUNTIF(V27:X27,"A")</f>
        <v>2</v>
      </c>
      <c r="T27" s="203">
        <f>COUNTIF(V27:X27,"C")</f>
        <v>1</v>
      </c>
      <c r="U27" s="203">
        <f>COUNTIF(V27:X27,"B")</f>
        <v>0</v>
      </c>
      <c r="V27" s="23" t="str">
        <f>IF(E27="","",IF(E27&gt;G27,"A",IF(E27=G27,"B","C")))</f>
        <v>C</v>
      </c>
      <c r="W27" s="23" t="str">
        <f>IF(H27="","",IF(H27&gt;J27,"A",IF(H27=J27,"B","C")))</f>
        <v>A</v>
      </c>
      <c r="X27" s="24" t="str">
        <f>IF(N27="","",IF(N27&gt;P27,"A",IF(N27=P27,"B","C")))</f>
        <v>A</v>
      </c>
      <c r="Y27" s="47">
        <v>2</v>
      </c>
    </row>
    <row r="28" spans="2:25" ht="14.25" thickBot="1">
      <c r="B28" s="1">
        <v>4</v>
      </c>
      <c r="C28" s="306" t="s">
        <v>646</v>
      </c>
      <c r="D28" s="307"/>
      <c r="E28" s="25">
        <v>1</v>
      </c>
      <c r="F28" s="26" t="s">
        <v>2</v>
      </c>
      <c r="G28" s="27">
        <v>3</v>
      </c>
      <c r="H28" s="28">
        <v>3</v>
      </c>
      <c r="I28" s="26" t="s">
        <v>2</v>
      </c>
      <c r="J28" s="27">
        <v>5</v>
      </c>
      <c r="K28" s="28">
        <v>1</v>
      </c>
      <c r="L28" s="26" t="s">
        <v>2</v>
      </c>
      <c r="M28" s="27">
        <v>2</v>
      </c>
      <c r="N28" s="299"/>
      <c r="O28" s="300"/>
      <c r="P28" s="301"/>
      <c r="Q28" s="29">
        <f>S28*3+U28</f>
        <v>0</v>
      </c>
      <c r="R28" s="29">
        <f>(E28+H28+K28)-(G28+J28+M28)</f>
        <v>-5</v>
      </c>
      <c r="S28" s="48">
        <f>COUNTIF(V28:X28,"A")</f>
        <v>0</v>
      </c>
      <c r="T28" s="48">
        <f>COUNTIF(V28:X28,"C")</f>
        <v>3</v>
      </c>
      <c r="U28" s="48">
        <f>COUNTIF(V28:X28,"B")</f>
        <v>0</v>
      </c>
      <c r="V28" s="29" t="str">
        <f>IF(E28="","",IF(E28&gt;G28,"A",IF(E28=G28,"B","C")))</f>
        <v>C</v>
      </c>
      <c r="W28" s="29" t="str">
        <f>IF(H28="","",IF(H28&gt;J28,"A",IF(H28=J28,"B","C")))</f>
        <v>C</v>
      </c>
      <c r="X28" s="30" t="str">
        <f>IF(K28="","",IF(K28&gt;M28,"A",IF(K28=M28,"B","C")))</f>
        <v>C</v>
      </c>
      <c r="Y28" s="49">
        <v>4</v>
      </c>
    </row>
  </sheetData>
  <mergeCells count="48">
    <mergeCell ref="C28:D28"/>
    <mergeCell ref="K20:M20"/>
    <mergeCell ref="N21:P21"/>
    <mergeCell ref="E25:G25"/>
    <mergeCell ref="H26:J26"/>
    <mergeCell ref="K27:M27"/>
    <mergeCell ref="N28:P28"/>
    <mergeCell ref="N24:P24"/>
    <mergeCell ref="K24:M24"/>
    <mergeCell ref="H24:J24"/>
    <mergeCell ref="E24:G24"/>
    <mergeCell ref="N3:P3"/>
    <mergeCell ref="N7:P7"/>
    <mergeCell ref="N10:P10"/>
    <mergeCell ref="E10:G10"/>
    <mergeCell ref="H10:J10"/>
    <mergeCell ref="K10:M10"/>
    <mergeCell ref="K13:M13"/>
    <mergeCell ref="H3:J3"/>
    <mergeCell ref="K3:M3"/>
    <mergeCell ref="E4:G4"/>
    <mergeCell ref="H5:J5"/>
    <mergeCell ref="K6:M6"/>
    <mergeCell ref="C4:D4"/>
    <mergeCell ref="C5:D5"/>
    <mergeCell ref="C6:D6"/>
    <mergeCell ref="C7:D7"/>
    <mergeCell ref="E3:G3"/>
    <mergeCell ref="C11:D11"/>
    <mergeCell ref="C12:D12"/>
    <mergeCell ref="C13:D13"/>
    <mergeCell ref="E11:G11"/>
    <mergeCell ref="H12:J12"/>
    <mergeCell ref="N14:P14"/>
    <mergeCell ref="N17:P17"/>
    <mergeCell ref="C27:D27"/>
    <mergeCell ref="C20:D20"/>
    <mergeCell ref="C21:D21"/>
    <mergeCell ref="C25:D25"/>
    <mergeCell ref="C26:D26"/>
    <mergeCell ref="H19:J19"/>
    <mergeCell ref="H17:J17"/>
    <mergeCell ref="C14:D14"/>
    <mergeCell ref="E17:G17"/>
    <mergeCell ref="K17:M17"/>
    <mergeCell ref="C18:D18"/>
    <mergeCell ref="C19:D19"/>
    <mergeCell ref="E18:G18"/>
  </mergeCells>
  <phoneticPr fontId="3"/>
  <pageMargins left="0.19685039370078741" right="0.19685039370078741"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40"/>
  <sheetViews>
    <sheetView workbookViewId="0">
      <selection activeCell="B3" sqref="B3"/>
    </sheetView>
  </sheetViews>
  <sheetFormatPr defaultRowHeight="13.5"/>
  <cols>
    <col min="1" max="1" width="2.625" style="83" customWidth="1"/>
    <col min="2" max="2" width="10.125" style="83" customWidth="1"/>
    <col min="3" max="3" width="13.25" style="83" customWidth="1"/>
    <col min="4" max="4" width="10.625" style="83" customWidth="1"/>
    <col min="5" max="6" width="9" style="83"/>
    <col min="7" max="7" width="12" style="83" customWidth="1"/>
    <col min="8" max="8" width="9" style="83"/>
    <col min="9" max="9" width="12.25" style="83" customWidth="1"/>
    <col min="10" max="10" width="12.625" style="83" customWidth="1"/>
    <col min="11" max="16" width="7.75" style="83" customWidth="1"/>
    <col min="17" max="17" width="30.875" style="83" customWidth="1"/>
    <col min="18" max="16384" width="9" style="83"/>
  </cols>
  <sheetData>
    <row r="1" spans="1:17" s="62" customFormat="1" ht="11.25" customHeight="1">
      <c r="A1" s="59"/>
    </row>
    <row r="2" spans="1:17" s="62" customFormat="1">
      <c r="B2" t="s">
        <v>560</v>
      </c>
      <c r="C2" t="s">
        <v>365</v>
      </c>
    </row>
    <row r="4" spans="1:17" s="62" customFormat="1">
      <c r="B4" t="s">
        <v>298</v>
      </c>
    </row>
    <row r="5" spans="1:17" s="62" customFormat="1">
      <c r="B5" s="62" t="s">
        <v>14</v>
      </c>
    </row>
    <row r="6" spans="1:17" s="62" customFormat="1" ht="13.5" customHeight="1">
      <c r="C6" s="62" t="s">
        <v>15</v>
      </c>
    </row>
    <row r="7" spans="1:17" s="62" customFormat="1">
      <c r="B7" s="65" t="s">
        <v>16</v>
      </c>
      <c r="C7" s="65"/>
      <c r="D7" s="65"/>
    </row>
    <row r="8" spans="1:17" s="62" customFormat="1">
      <c r="B8" s="65"/>
      <c r="C8" s="65" t="s">
        <v>17</v>
      </c>
      <c r="D8" s="65"/>
      <c r="J8" s="62" t="s">
        <v>18</v>
      </c>
    </row>
    <row r="9" spans="1:17" s="62" customFormat="1" ht="13.5" customHeight="1" thickBot="1">
      <c r="B9" s="65" t="s">
        <v>19</v>
      </c>
      <c r="C9" s="65"/>
      <c r="D9" s="65"/>
      <c r="F9" s="62" t="s">
        <v>20</v>
      </c>
      <c r="J9" s="383"/>
      <c r="K9" s="385" t="s">
        <v>21</v>
      </c>
      <c r="L9" s="385" t="s">
        <v>22</v>
      </c>
      <c r="M9" s="385" t="s">
        <v>23</v>
      </c>
      <c r="N9" s="385" t="s">
        <v>295</v>
      </c>
      <c r="O9" s="377" t="s">
        <v>24</v>
      </c>
      <c r="P9" s="377" t="s">
        <v>294</v>
      </c>
    </row>
    <row r="10" spans="1:17" s="62" customFormat="1">
      <c r="B10" s="66"/>
      <c r="C10" s="67" t="s">
        <v>25</v>
      </c>
      <c r="D10" s="68" t="s">
        <v>26</v>
      </c>
      <c r="F10" s="66"/>
      <c r="G10" s="68" t="s">
        <v>27</v>
      </c>
      <c r="J10" s="384"/>
      <c r="K10" s="386"/>
      <c r="L10" s="386"/>
      <c r="M10" s="386"/>
      <c r="N10" s="386"/>
      <c r="O10" s="378"/>
      <c r="P10" s="378"/>
    </row>
    <row r="11" spans="1:17" s="62" customFormat="1">
      <c r="B11" s="69" t="s">
        <v>28</v>
      </c>
      <c r="C11" s="70" t="s">
        <v>84</v>
      </c>
      <c r="D11" s="71" t="s">
        <v>85</v>
      </c>
      <c r="F11" s="69" t="s">
        <v>28</v>
      </c>
      <c r="G11" s="72" t="s">
        <v>84</v>
      </c>
      <c r="J11" s="73" t="s">
        <v>29</v>
      </c>
      <c r="K11" s="145">
        <v>21</v>
      </c>
      <c r="L11" s="145">
        <v>20</v>
      </c>
      <c r="M11" s="145">
        <v>1</v>
      </c>
      <c r="N11" s="145">
        <v>0</v>
      </c>
      <c r="O11" s="145">
        <v>10</v>
      </c>
      <c r="P11" s="173"/>
      <c r="Q11" s="95"/>
    </row>
    <row r="12" spans="1:17" s="62" customFormat="1">
      <c r="B12" s="69" t="s">
        <v>30</v>
      </c>
      <c r="C12" s="74" t="s">
        <v>86</v>
      </c>
      <c r="D12" s="71" t="s">
        <v>87</v>
      </c>
      <c r="F12" s="69" t="s">
        <v>30</v>
      </c>
      <c r="G12" s="71" t="s">
        <v>86</v>
      </c>
      <c r="J12" s="73" t="s">
        <v>31</v>
      </c>
      <c r="K12" s="147">
        <v>71</v>
      </c>
      <c r="L12" s="145">
        <f>16*4+3</f>
        <v>67</v>
      </c>
      <c r="M12" s="145">
        <v>1</v>
      </c>
      <c r="N12" s="145">
        <v>3</v>
      </c>
      <c r="O12" s="145">
        <v>33</v>
      </c>
      <c r="P12" s="173"/>
      <c r="Q12" s="95"/>
    </row>
    <row r="13" spans="1:17" s="62" customFormat="1">
      <c r="B13" s="69" t="s">
        <v>32</v>
      </c>
      <c r="C13" s="379" t="s">
        <v>33</v>
      </c>
      <c r="D13" s="380"/>
      <c r="F13" s="69" t="s">
        <v>32</v>
      </c>
      <c r="G13" s="71" t="s">
        <v>88</v>
      </c>
      <c r="J13" s="73" t="s">
        <v>34</v>
      </c>
      <c r="K13" s="145">
        <v>23</v>
      </c>
      <c r="L13" s="145">
        <v>23</v>
      </c>
      <c r="M13" s="145">
        <v>0</v>
      </c>
      <c r="N13" s="145">
        <v>0</v>
      </c>
      <c r="O13" s="145">
        <v>11</v>
      </c>
      <c r="P13" s="173"/>
      <c r="Q13" s="106"/>
    </row>
    <row r="14" spans="1:17" s="62" customFormat="1">
      <c r="B14" s="69" t="s">
        <v>35</v>
      </c>
      <c r="C14" s="74" t="s">
        <v>89</v>
      </c>
      <c r="D14" s="71" t="s">
        <v>88</v>
      </c>
      <c r="F14" s="69" t="s">
        <v>36</v>
      </c>
      <c r="G14" s="75" t="s">
        <v>37</v>
      </c>
      <c r="J14" s="73" t="s">
        <v>38</v>
      </c>
      <c r="K14" s="145">
        <v>16</v>
      </c>
      <c r="L14" s="145">
        <v>14</v>
      </c>
      <c r="M14" s="145">
        <v>0</v>
      </c>
      <c r="N14" s="145">
        <v>2</v>
      </c>
      <c r="O14" s="145">
        <v>7</v>
      </c>
      <c r="P14" s="173"/>
      <c r="Q14" s="106"/>
    </row>
    <row r="15" spans="1:17" s="62" customFormat="1" ht="14.25" thickBot="1">
      <c r="B15" s="76" t="s">
        <v>39</v>
      </c>
      <c r="C15" s="381" t="s">
        <v>33</v>
      </c>
      <c r="D15" s="382"/>
      <c r="F15" s="76" t="s">
        <v>40</v>
      </c>
      <c r="G15" s="77" t="s">
        <v>41</v>
      </c>
      <c r="J15" s="73" t="s">
        <v>42</v>
      </c>
      <c r="K15" s="145">
        <v>43</v>
      </c>
      <c r="L15" s="145">
        <v>40</v>
      </c>
      <c r="M15" s="145">
        <v>1</v>
      </c>
      <c r="N15" s="145">
        <v>2</v>
      </c>
      <c r="O15" s="145">
        <v>20</v>
      </c>
      <c r="P15" s="173"/>
      <c r="Q15" s="95"/>
    </row>
    <row r="16" spans="1:17" s="62" customFormat="1" ht="13.5" customHeight="1">
      <c r="C16" s="62" t="s">
        <v>81</v>
      </c>
      <c r="J16" s="73" t="s">
        <v>44</v>
      </c>
      <c r="K16" s="145">
        <v>19</v>
      </c>
      <c r="L16" s="145">
        <v>16</v>
      </c>
      <c r="M16" s="145">
        <v>1</v>
      </c>
      <c r="N16" s="145">
        <v>2</v>
      </c>
      <c r="O16" s="145">
        <v>8</v>
      </c>
      <c r="P16" s="173"/>
      <c r="Q16" s="95"/>
    </row>
    <row r="17" spans="2:17" s="62" customFormat="1">
      <c r="C17" s="62" t="s">
        <v>43</v>
      </c>
      <c r="J17" s="78" t="s">
        <v>46</v>
      </c>
      <c r="K17" s="73">
        <f t="shared" ref="K17:P17" si="0">SUM(K11:K16)</f>
        <v>193</v>
      </c>
      <c r="L17" s="73">
        <f t="shared" si="0"/>
        <v>180</v>
      </c>
      <c r="M17" s="73">
        <f t="shared" si="0"/>
        <v>4</v>
      </c>
      <c r="N17" s="73">
        <f t="shared" si="0"/>
        <v>9</v>
      </c>
      <c r="O17" s="73">
        <f t="shared" si="0"/>
        <v>89</v>
      </c>
      <c r="P17" s="73">
        <f t="shared" si="0"/>
        <v>0</v>
      </c>
    </row>
    <row r="18" spans="2:17" s="62" customFormat="1">
      <c r="C18" s="62" t="s">
        <v>45</v>
      </c>
    </row>
    <row r="19" spans="2:17" s="62" customFormat="1">
      <c r="C19" s="62" t="s">
        <v>292</v>
      </c>
    </row>
    <row r="20" spans="2:17" s="62" customFormat="1">
      <c r="B20" s="79" t="s">
        <v>47</v>
      </c>
      <c r="J20" s="62" t="s">
        <v>48</v>
      </c>
    </row>
    <row r="21" spans="2:17" s="62" customFormat="1">
      <c r="C21" s="62" t="s">
        <v>49</v>
      </c>
      <c r="J21" s="80"/>
      <c r="K21" s="81" t="s">
        <v>50</v>
      </c>
      <c r="L21" s="81" t="s">
        <v>51</v>
      </c>
      <c r="M21" s="81" t="s">
        <v>52</v>
      </c>
      <c r="N21" s="101"/>
    </row>
    <row r="22" spans="2:17" s="62" customFormat="1">
      <c r="C22" s="62" t="s">
        <v>53</v>
      </c>
      <c r="J22" s="73" t="s">
        <v>29</v>
      </c>
      <c r="K22" s="146">
        <v>5</v>
      </c>
      <c r="L22" s="146">
        <v>5</v>
      </c>
      <c r="M22" s="146">
        <f t="shared" ref="M22:M27" si="1">SUM(K22:L22)</f>
        <v>10</v>
      </c>
      <c r="N22" s="79"/>
    </row>
    <row r="23" spans="2:17" s="62" customFormat="1">
      <c r="C23" s="62" t="s">
        <v>54</v>
      </c>
      <c r="J23" s="73" t="s">
        <v>31</v>
      </c>
      <c r="K23" s="146">
        <v>17</v>
      </c>
      <c r="L23" s="146">
        <v>16</v>
      </c>
      <c r="M23" s="146">
        <f t="shared" si="1"/>
        <v>33</v>
      </c>
      <c r="N23" s="79"/>
    </row>
    <row r="24" spans="2:17" s="62" customFormat="1">
      <c r="C24" s="62" t="s">
        <v>55</v>
      </c>
      <c r="J24" s="73" t="s">
        <v>34</v>
      </c>
      <c r="K24" s="146">
        <v>6</v>
      </c>
      <c r="L24" s="146">
        <v>5</v>
      </c>
      <c r="M24" s="146">
        <f t="shared" si="1"/>
        <v>11</v>
      </c>
      <c r="N24" s="79"/>
    </row>
    <row r="25" spans="2:17" s="62" customFormat="1">
      <c r="C25" s="62" t="s">
        <v>56</v>
      </c>
      <c r="J25" s="73" t="s">
        <v>38</v>
      </c>
      <c r="K25" s="146">
        <v>4</v>
      </c>
      <c r="L25" s="146">
        <v>3</v>
      </c>
      <c r="M25" s="146">
        <f t="shared" si="1"/>
        <v>7</v>
      </c>
      <c r="N25" s="79"/>
    </row>
    <row r="26" spans="2:17" s="62" customFormat="1">
      <c r="J26" s="73" t="s">
        <v>42</v>
      </c>
      <c r="K26" s="146">
        <v>10</v>
      </c>
      <c r="L26" s="146">
        <v>10</v>
      </c>
      <c r="M26" s="146">
        <f t="shared" si="1"/>
        <v>20</v>
      </c>
      <c r="N26" s="98"/>
    </row>
    <row r="27" spans="2:17" s="62" customFormat="1">
      <c r="B27" s="62" t="s">
        <v>57</v>
      </c>
      <c r="J27" s="73" t="s">
        <v>44</v>
      </c>
      <c r="K27" s="146">
        <v>4</v>
      </c>
      <c r="L27" s="146">
        <v>4</v>
      </c>
      <c r="M27" s="146">
        <f t="shared" si="1"/>
        <v>8</v>
      </c>
      <c r="N27" s="79"/>
    </row>
    <row r="28" spans="2:17">
      <c r="B28" s="82" t="s">
        <v>60</v>
      </c>
      <c r="J28" s="84" t="s">
        <v>58</v>
      </c>
      <c r="K28" s="85">
        <f>SUM(K22:K27)</f>
        <v>46</v>
      </c>
      <c r="L28" s="85">
        <f>SUM(L22:L27)</f>
        <v>43</v>
      </c>
      <c r="M28" s="85">
        <f>SUM(M22:M27)</f>
        <v>89</v>
      </c>
      <c r="N28" s="107"/>
      <c r="Q28" s="62"/>
    </row>
    <row r="29" spans="2:17">
      <c r="B29" s="82" t="s">
        <v>59</v>
      </c>
      <c r="C29" s="86"/>
    </row>
    <row r="30" spans="2:17">
      <c r="B30" s="82" t="s">
        <v>61</v>
      </c>
      <c r="C30" s="87"/>
      <c r="D30" s="82"/>
    </row>
    <row r="31" spans="2:17" s="63" customFormat="1">
      <c r="B31" s="82"/>
      <c r="C31" s="87" t="s">
        <v>62</v>
      </c>
      <c r="D31" s="82"/>
      <c r="E31" s="83"/>
      <c r="F31" s="83"/>
      <c r="G31" s="83"/>
      <c r="H31" s="83"/>
      <c r="I31" s="83"/>
      <c r="J31" s="43" t="s">
        <v>448</v>
      </c>
      <c r="K31" s="88"/>
    </row>
    <row r="32" spans="2:17">
      <c r="B32" s="82"/>
      <c r="C32" s="89" t="s">
        <v>63</v>
      </c>
      <c r="D32" s="82"/>
    </row>
    <row r="33" spans="2:4">
      <c r="B33" s="82"/>
      <c r="C33" s="89" t="s">
        <v>64</v>
      </c>
      <c r="D33" s="82"/>
    </row>
    <row r="34" spans="2:4">
      <c r="B34" s="82"/>
      <c r="C34" s="89" t="s">
        <v>65</v>
      </c>
      <c r="D34" s="82"/>
    </row>
    <row r="35" spans="2:4">
      <c r="B35" s="82"/>
      <c r="C35" s="89" t="s">
        <v>66</v>
      </c>
      <c r="D35" s="82"/>
    </row>
    <row r="36" spans="2:4">
      <c r="B36" s="82"/>
      <c r="C36" s="89" t="s">
        <v>67</v>
      </c>
      <c r="D36" s="82"/>
    </row>
    <row r="40" spans="2:4">
      <c r="C40" s="90"/>
    </row>
  </sheetData>
  <mergeCells count="9">
    <mergeCell ref="P9:P10"/>
    <mergeCell ref="O9:O10"/>
    <mergeCell ref="C13:D13"/>
    <mergeCell ref="C15:D15"/>
    <mergeCell ref="J9:J10"/>
    <mergeCell ref="K9:K10"/>
    <mergeCell ref="L9:L10"/>
    <mergeCell ref="M9:M10"/>
    <mergeCell ref="N9:N10"/>
  </mergeCells>
  <phoneticPr fontId="3"/>
  <pageMargins left="0.78700000000000003" right="0.78700000000000003" top="0.98399999999999999" bottom="0.98399999999999999" header="0.51200000000000001" footer="0.51200000000000001"/>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workbookViewId="0">
      <selection activeCell="I26" sqref="I26"/>
    </sheetView>
  </sheetViews>
  <sheetFormatPr defaultColWidth="11" defaultRowHeight="12" customHeight="1"/>
  <cols>
    <col min="1" max="1" width="3.25" style="57" customWidth="1"/>
    <col min="2" max="2" width="13.25" style="57" customWidth="1"/>
    <col min="3" max="3" width="4" style="57" customWidth="1"/>
    <col min="4" max="4" width="11" style="57" customWidth="1"/>
    <col min="5" max="5" width="3.625" style="57" customWidth="1"/>
    <col min="6" max="6" width="15.625" style="57" customWidth="1"/>
    <col min="7" max="7" width="4.125" style="57" customWidth="1"/>
    <col min="8" max="8" width="14.5" style="57" customWidth="1"/>
    <col min="9" max="9" width="3.625" style="57" customWidth="1"/>
    <col min="10" max="10" width="11" style="57" customWidth="1"/>
    <col min="11" max="11" width="4" style="57" customWidth="1"/>
    <col min="12" max="12" width="12.625" style="57" customWidth="1"/>
    <col min="13" max="13" width="4.625" style="57" customWidth="1"/>
    <col min="14" max="14" width="14.5" style="57" customWidth="1"/>
    <col min="15" max="16" width="11" style="57" customWidth="1"/>
    <col min="17" max="17" width="11" style="55" customWidth="1"/>
    <col min="18" max="16384" width="11" style="57"/>
  </cols>
  <sheetData>
    <row r="1" spans="1:17" ht="15" customHeight="1" thickBot="1">
      <c r="B1" s="91" t="s">
        <v>90</v>
      </c>
      <c r="D1" s="91" t="s">
        <v>91</v>
      </c>
      <c r="E1" s="92"/>
      <c r="F1" s="92" t="s">
        <v>91</v>
      </c>
      <c r="H1" s="91" t="s">
        <v>92</v>
      </c>
      <c r="J1" s="91" t="s">
        <v>93</v>
      </c>
      <c r="L1" s="91" t="s">
        <v>94</v>
      </c>
      <c r="N1" s="91" t="s">
        <v>95</v>
      </c>
      <c r="Q1" s="104" t="s">
        <v>96</v>
      </c>
    </row>
    <row r="2" spans="1:17" ht="12" customHeight="1">
      <c r="A2" s="57">
        <v>1</v>
      </c>
      <c r="B2" s="105" t="s">
        <v>161</v>
      </c>
      <c r="D2" s="93" t="s">
        <v>162</v>
      </c>
      <c r="F2" s="93" t="s">
        <v>163</v>
      </c>
      <c r="H2" s="93" t="s">
        <v>164</v>
      </c>
      <c r="J2" s="93" t="s">
        <v>165</v>
      </c>
      <c r="L2" s="93" t="s">
        <v>166</v>
      </c>
      <c r="N2" s="93" t="s">
        <v>167</v>
      </c>
      <c r="P2" s="57">
        <v>1</v>
      </c>
      <c r="Q2" s="55" t="str">
        <f>B2</f>
        <v>県川崎</v>
      </c>
    </row>
    <row r="3" spans="1:17" ht="12" customHeight="1">
      <c r="A3" s="57">
        <v>2</v>
      </c>
      <c r="B3" s="93" t="s">
        <v>168</v>
      </c>
      <c r="D3" s="93" t="s">
        <v>97</v>
      </c>
      <c r="F3" s="93" t="s">
        <v>169</v>
      </c>
      <c r="H3" s="93" t="s">
        <v>98</v>
      </c>
      <c r="J3" s="93" t="s">
        <v>170</v>
      </c>
      <c r="L3" s="93" t="s">
        <v>171</v>
      </c>
      <c r="N3" s="93" t="s">
        <v>172</v>
      </c>
      <c r="P3" s="57">
        <v>2</v>
      </c>
      <c r="Q3" s="55" t="str">
        <f t="shared" ref="Q3:Q22" si="0">B3</f>
        <v>多摩</v>
      </c>
    </row>
    <row r="4" spans="1:17" ht="12" customHeight="1">
      <c r="A4" s="57">
        <v>3</v>
      </c>
      <c r="B4" s="93" t="s">
        <v>173</v>
      </c>
      <c r="D4" s="93" t="s">
        <v>99</v>
      </c>
      <c r="F4" s="93" t="s">
        <v>174</v>
      </c>
      <c r="H4" s="93" t="s">
        <v>175</v>
      </c>
      <c r="J4" s="93" t="s">
        <v>176</v>
      </c>
      <c r="L4" s="93" t="s">
        <v>177</v>
      </c>
      <c r="N4" s="93" t="s">
        <v>178</v>
      </c>
      <c r="P4" s="57">
        <v>3</v>
      </c>
      <c r="Q4" s="55" t="str">
        <f t="shared" si="0"/>
        <v>新城</v>
      </c>
    </row>
    <row r="5" spans="1:17" ht="12" customHeight="1">
      <c r="A5" s="57">
        <v>4</v>
      </c>
      <c r="B5" s="93" t="s">
        <v>179</v>
      </c>
      <c r="D5" s="93" t="s">
        <v>100</v>
      </c>
      <c r="F5" s="93" t="s">
        <v>180</v>
      </c>
      <c r="H5" s="93" t="s">
        <v>181</v>
      </c>
      <c r="J5" s="110" t="s">
        <v>101</v>
      </c>
      <c r="L5" s="93" t="s">
        <v>182</v>
      </c>
      <c r="N5" s="93" t="s">
        <v>76</v>
      </c>
      <c r="P5" s="57">
        <v>4</v>
      </c>
      <c r="Q5" s="55" t="str">
        <f t="shared" si="0"/>
        <v>生田</v>
      </c>
    </row>
    <row r="6" spans="1:17" ht="12" customHeight="1">
      <c r="A6" s="57">
        <v>5</v>
      </c>
      <c r="B6" s="93" t="s">
        <v>183</v>
      </c>
      <c r="D6" s="93" t="s">
        <v>184</v>
      </c>
      <c r="F6" s="93" t="s">
        <v>185</v>
      </c>
      <c r="H6" s="93" t="s">
        <v>186</v>
      </c>
      <c r="J6" s="93" t="s">
        <v>102</v>
      </c>
      <c r="L6" s="93" t="s">
        <v>187</v>
      </c>
      <c r="N6" s="93" t="s">
        <v>188</v>
      </c>
      <c r="P6" s="57">
        <v>5</v>
      </c>
      <c r="Q6" s="55" t="str">
        <f t="shared" si="0"/>
        <v>川崎北</v>
      </c>
    </row>
    <row r="7" spans="1:17" ht="12" customHeight="1">
      <c r="A7" s="57">
        <v>6</v>
      </c>
      <c r="B7" s="93" t="s">
        <v>189</v>
      </c>
      <c r="D7" s="93" t="s">
        <v>190</v>
      </c>
      <c r="F7" s="93" t="s">
        <v>191</v>
      </c>
      <c r="H7" s="93" t="s">
        <v>192</v>
      </c>
      <c r="J7" s="93" t="s">
        <v>193</v>
      </c>
      <c r="L7" s="93" t="s">
        <v>194</v>
      </c>
      <c r="N7" s="93" t="s">
        <v>195</v>
      </c>
      <c r="P7" s="57">
        <v>6</v>
      </c>
      <c r="Q7" s="55" t="str">
        <f t="shared" si="0"/>
        <v>百合丘</v>
      </c>
    </row>
    <row r="8" spans="1:17" ht="12" customHeight="1">
      <c r="A8" s="57">
        <v>7</v>
      </c>
      <c r="B8" s="93" t="s">
        <v>196</v>
      </c>
      <c r="D8" s="93" t="s">
        <v>197</v>
      </c>
      <c r="F8" s="93" t="s">
        <v>198</v>
      </c>
      <c r="H8" s="93" t="s">
        <v>199</v>
      </c>
      <c r="J8" s="93" t="s">
        <v>200</v>
      </c>
      <c r="L8" s="93" t="s">
        <v>201</v>
      </c>
      <c r="N8" s="93" t="s">
        <v>202</v>
      </c>
      <c r="P8" s="57">
        <v>7</v>
      </c>
      <c r="Q8" s="55" t="str">
        <f t="shared" si="0"/>
        <v>生田東</v>
      </c>
    </row>
    <row r="9" spans="1:17" ht="12" customHeight="1">
      <c r="A9" s="57">
        <v>8</v>
      </c>
      <c r="B9" s="93" t="s">
        <v>103</v>
      </c>
      <c r="D9" s="93" t="s">
        <v>104</v>
      </c>
      <c r="F9" s="93" t="s">
        <v>105</v>
      </c>
      <c r="H9" s="93" t="s">
        <v>106</v>
      </c>
      <c r="J9" s="93" t="s">
        <v>107</v>
      </c>
      <c r="L9" s="93" t="s">
        <v>203</v>
      </c>
      <c r="N9" s="105" t="s">
        <v>204</v>
      </c>
      <c r="P9" s="57">
        <v>8</v>
      </c>
      <c r="Q9" s="55" t="str">
        <f t="shared" si="0"/>
        <v>麻生総合</v>
      </c>
    </row>
    <row r="10" spans="1:17" ht="12" customHeight="1">
      <c r="A10" s="57">
        <v>9</v>
      </c>
      <c r="B10" s="93" t="s">
        <v>205</v>
      </c>
      <c r="D10" s="93" t="s">
        <v>206</v>
      </c>
      <c r="F10" s="93" t="s">
        <v>207</v>
      </c>
      <c r="H10" s="93" t="s">
        <v>73</v>
      </c>
      <c r="J10" s="93" t="s">
        <v>108</v>
      </c>
      <c r="L10" s="93" t="s">
        <v>208</v>
      </c>
      <c r="N10" s="93" t="s">
        <v>209</v>
      </c>
      <c r="P10" s="57">
        <v>9</v>
      </c>
      <c r="Q10" s="55" t="str">
        <f t="shared" si="0"/>
        <v>住吉</v>
      </c>
    </row>
    <row r="11" spans="1:17" ht="12" customHeight="1">
      <c r="A11" s="57">
        <v>10</v>
      </c>
      <c r="B11" s="93" t="s">
        <v>210</v>
      </c>
      <c r="D11" s="93" t="s">
        <v>211</v>
      </c>
      <c r="F11" s="93" t="s">
        <v>109</v>
      </c>
      <c r="H11" s="93" t="s">
        <v>110</v>
      </c>
      <c r="J11" s="93" t="s">
        <v>111</v>
      </c>
      <c r="L11" s="93" t="s">
        <v>212</v>
      </c>
      <c r="N11" s="93" t="s">
        <v>213</v>
      </c>
      <c r="P11" s="57">
        <v>10</v>
      </c>
      <c r="Q11" s="55" t="str">
        <f t="shared" si="0"/>
        <v>大師</v>
      </c>
    </row>
    <row r="12" spans="1:17" ht="12" customHeight="1">
      <c r="A12" s="57">
        <v>11</v>
      </c>
      <c r="B12" s="93" t="s">
        <v>214</v>
      </c>
      <c r="D12" s="93" t="s">
        <v>215</v>
      </c>
      <c r="F12" s="93" t="s">
        <v>216</v>
      </c>
      <c r="H12" s="93" t="s">
        <v>217</v>
      </c>
      <c r="J12" s="93" t="s">
        <v>218</v>
      </c>
      <c r="L12" s="93" t="s">
        <v>219</v>
      </c>
      <c r="N12" s="93" t="s">
        <v>220</v>
      </c>
      <c r="P12" s="57">
        <v>11</v>
      </c>
      <c r="Q12" s="55" t="str">
        <f t="shared" si="0"/>
        <v>菅</v>
      </c>
    </row>
    <row r="13" spans="1:17" ht="12" customHeight="1">
      <c r="A13" s="57">
        <v>12</v>
      </c>
      <c r="B13" s="93" t="s">
        <v>221</v>
      </c>
      <c r="D13" s="93" t="s">
        <v>222</v>
      </c>
      <c r="F13" s="93" t="s">
        <v>223</v>
      </c>
      <c r="H13" s="93" t="s">
        <v>224</v>
      </c>
      <c r="J13" s="93" t="s">
        <v>225</v>
      </c>
      <c r="L13" s="93" t="s">
        <v>226</v>
      </c>
      <c r="N13" s="93" t="s">
        <v>114</v>
      </c>
      <c r="P13" s="57">
        <v>12</v>
      </c>
      <c r="Q13" s="55" t="str">
        <f t="shared" si="0"/>
        <v>麻生</v>
      </c>
    </row>
    <row r="14" spans="1:17" ht="12" customHeight="1">
      <c r="A14" s="57">
        <v>13</v>
      </c>
      <c r="B14" s="93" t="s">
        <v>112</v>
      </c>
      <c r="D14" s="93" t="s">
        <v>227</v>
      </c>
      <c r="F14" s="93" t="s">
        <v>228</v>
      </c>
      <c r="H14" s="93" t="s">
        <v>229</v>
      </c>
      <c r="J14" s="93" t="s">
        <v>113</v>
      </c>
      <c r="L14" s="93" t="s">
        <v>230</v>
      </c>
      <c r="N14" s="93" t="s">
        <v>117</v>
      </c>
      <c r="P14" s="57">
        <v>13</v>
      </c>
      <c r="Q14" s="55" t="str">
        <f t="shared" si="0"/>
        <v>川崎工科</v>
      </c>
    </row>
    <row r="15" spans="1:17" ht="12" customHeight="1">
      <c r="A15" s="57">
        <v>14</v>
      </c>
      <c r="B15" s="93" t="s">
        <v>231</v>
      </c>
      <c r="D15" s="93" t="s">
        <v>232</v>
      </c>
      <c r="F15" s="93" t="s">
        <v>115</v>
      </c>
      <c r="H15" s="93" t="s">
        <v>233</v>
      </c>
      <c r="J15" s="93" t="s">
        <v>116</v>
      </c>
      <c r="L15" s="93" t="s">
        <v>234</v>
      </c>
      <c r="N15" s="93" t="s">
        <v>235</v>
      </c>
      <c r="P15" s="57">
        <v>14</v>
      </c>
      <c r="Q15" s="55" t="str">
        <f t="shared" si="0"/>
        <v>向の岡工業</v>
      </c>
    </row>
    <row r="16" spans="1:17" ht="12" customHeight="1">
      <c r="A16" s="57">
        <v>15</v>
      </c>
      <c r="B16" s="93" t="s">
        <v>236</v>
      </c>
      <c r="D16" s="93" t="s">
        <v>237</v>
      </c>
      <c r="F16" s="93" t="s">
        <v>118</v>
      </c>
      <c r="H16" s="93" t="s">
        <v>119</v>
      </c>
      <c r="J16" s="93" t="s">
        <v>120</v>
      </c>
      <c r="L16" s="93" t="s">
        <v>238</v>
      </c>
      <c r="N16" s="93" t="s">
        <v>239</v>
      </c>
      <c r="P16" s="57">
        <v>15</v>
      </c>
      <c r="Q16" s="55" t="str">
        <f t="shared" si="0"/>
        <v>市川崎</v>
      </c>
    </row>
    <row r="17" spans="1:17" ht="12" customHeight="1">
      <c r="A17" s="57">
        <v>16</v>
      </c>
      <c r="B17" s="93" t="s">
        <v>149</v>
      </c>
      <c r="D17" s="93" t="s">
        <v>121</v>
      </c>
      <c r="F17" s="93" t="s">
        <v>240</v>
      </c>
      <c r="H17" s="93" t="s">
        <v>122</v>
      </c>
      <c r="J17" s="93" t="s">
        <v>123</v>
      </c>
      <c r="L17" s="93" t="s">
        <v>241</v>
      </c>
      <c r="N17" s="93" t="s">
        <v>125</v>
      </c>
      <c r="P17" s="57">
        <v>16</v>
      </c>
      <c r="Q17" s="55" t="str">
        <f t="shared" si="0"/>
        <v>橘</v>
      </c>
    </row>
    <row r="18" spans="1:17" ht="12" customHeight="1">
      <c r="A18" s="57">
        <v>17</v>
      </c>
      <c r="B18" s="93" t="s">
        <v>242</v>
      </c>
      <c r="D18" s="93" t="s">
        <v>243</v>
      </c>
      <c r="F18" s="93" t="s">
        <v>244</v>
      </c>
      <c r="H18" s="93" t="s">
        <v>124</v>
      </c>
      <c r="L18" s="93" t="s">
        <v>245</v>
      </c>
      <c r="N18" s="93" t="s">
        <v>246</v>
      </c>
      <c r="P18" s="57">
        <v>17</v>
      </c>
      <c r="Q18" s="55" t="str">
        <f t="shared" si="0"/>
        <v>高津</v>
      </c>
    </row>
    <row r="19" spans="1:17" ht="12" customHeight="1">
      <c r="A19" s="57">
        <v>18</v>
      </c>
      <c r="B19" s="93" t="s">
        <v>126</v>
      </c>
      <c r="D19" s="93" t="s">
        <v>247</v>
      </c>
      <c r="F19" s="93" t="s">
        <v>127</v>
      </c>
      <c r="H19" s="93" t="s">
        <v>128</v>
      </c>
      <c r="L19" s="93" t="s">
        <v>129</v>
      </c>
      <c r="N19" s="93" t="s">
        <v>248</v>
      </c>
      <c r="P19" s="57">
        <v>18</v>
      </c>
      <c r="Q19" s="55" t="str">
        <f t="shared" si="0"/>
        <v>川崎商業</v>
      </c>
    </row>
    <row r="20" spans="1:17" ht="12" customHeight="1">
      <c r="A20" s="57">
        <v>19</v>
      </c>
      <c r="B20" s="93" t="s">
        <v>249</v>
      </c>
      <c r="D20" s="93" t="s">
        <v>250</v>
      </c>
      <c r="F20" s="93" t="s">
        <v>130</v>
      </c>
      <c r="H20" s="110" t="s">
        <v>131</v>
      </c>
      <c r="L20" s="105" t="s">
        <v>132</v>
      </c>
      <c r="N20" s="93" t="s">
        <v>75</v>
      </c>
      <c r="P20" s="57">
        <v>19</v>
      </c>
      <c r="Q20" s="55" t="str">
        <f t="shared" si="0"/>
        <v>川崎総合科学</v>
      </c>
    </row>
    <row r="21" spans="1:17" ht="12" customHeight="1">
      <c r="A21" s="57">
        <v>20</v>
      </c>
      <c r="B21" s="93" t="s">
        <v>251</v>
      </c>
      <c r="D21" s="93" t="s">
        <v>252</v>
      </c>
      <c r="F21" s="93" t="s">
        <v>133</v>
      </c>
      <c r="H21" s="93" t="s">
        <v>134</v>
      </c>
      <c r="L21" s="93" t="s">
        <v>135</v>
      </c>
      <c r="P21" s="57">
        <v>20</v>
      </c>
      <c r="Q21" s="55" t="str">
        <f t="shared" si="0"/>
        <v>法政二</v>
      </c>
    </row>
    <row r="22" spans="1:17" ht="12" customHeight="1">
      <c r="A22" s="57">
        <v>21</v>
      </c>
      <c r="B22" s="93" t="s">
        <v>253</v>
      </c>
      <c r="D22" s="93" t="s">
        <v>254</v>
      </c>
      <c r="F22" s="93" t="s">
        <v>255</v>
      </c>
      <c r="H22" s="93" t="s">
        <v>256</v>
      </c>
      <c r="L22" s="93" t="s">
        <v>78</v>
      </c>
      <c r="P22" s="57">
        <v>21</v>
      </c>
      <c r="Q22" s="55" t="str">
        <f t="shared" si="0"/>
        <v>桐光学園</v>
      </c>
    </row>
    <row r="23" spans="1:17" ht="12" customHeight="1">
      <c r="D23" s="93" t="s">
        <v>257</v>
      </c>
      <c r="F23" s="93" t="s">
        <v>258</v>
      </c>
      <c r="H23" s="93" t="s">
        <v>136</v>
      </c>
      <c r="L23" s="93" t="s">
        <v>259</v>
      </c>
      <c r="P23" s="57">
        <v>22</v>
      </c>
      <c r="Q23" s="55" t="str">
        <f t="shared" ref="Q23:Q57" si="1">D2</f>
        <v>希望ヶ丘</v>
      </c>
    </row>
    <row r="24" spans="1:17" ht="12" customHeight="1">
      <c r="D24" s="93" t="s">
        <v>137</v>
      </c>
      <c r="F24" s="93" t="s">
        <v>138</v>
      </c>
      <c r="H24" s="93" t="s">
        <v>260</v>
      </c>
      <c r="L24" s="93" t="s">
        <v>77</v>
      </c>
      <c r="P24" s="57">
        <v>23</v>
      </c>
      <c r="Q24" s="55" t="str">
        <f t="shared" si="1"/>
        <v>横浜翠嵐</v>
      </c>
    </row>
    <row r="25" spans="1:17" ht="12" customHeight="1">
      <c r="D25" s="93" t="s">
        <v>261</v>
      </c>
      <c r="F25" s="93" t="s">
        <v>262</v>
      </c>
      <c r="L25" s="93" t="s">
        <v>263</v>
      </c>
      <c r="P25" s="57">
        <v>24</v>
      </c>
      <c r="Q25" s="55" t="str">
        <f t="shared" si="1"/>
        <v>横浜緑ヶ丘</v>
      </c>
    </row>
    <row r="26" spans="1:17" ht="12" customHeight="1">
      <c r="D26" s="105" t="s">
        <v>139</v>
      </c>
      <c r="F26" s="93" t="s">
        <v>140</v>
      </c>
      <c r="L26" s="93" t="s">
        <v>264</v>
      </c>
      <c r="N26" s="103" t="s">
        <v>94</v>
      </c>
      <c r="P26" s="57">
        <v>25</v>
      </c>
      <c r="Q26" s="55" t="str">
        <f t="shared" si="1"/>
        <v>横浜立野</v>
      </c>
    </row>
    <row r="27" spans="1:17" ht="12" customHeight="1">
      <c r="D27" s="93" t="s">
        <v>265</v>
      </c>
      <c r="F27" s="93" t="s">
        <v>266</v>
      </c>
      <c r="L27" s="93" t="s">
        <v>267</v>
      </c>
      <c r="N27" s="93" t="s">
        <v>141</v>
      </c>
      <c r="P27" s="57">
        <v>26</v>
      </c>
      <c r="Q27" s="55" t="str">
        <f t="shared" si="1"/>
        <v>横浜平沼</v>
      </c>
    </row>
    <row r="28" spans="1:17" ht="12" customHeight="1">
      <c r="D28" s="93" t="s">
        <v>268</v>
      </c>
      <c r="F28" s="93" t="s">
        <v>269</v>
      </c>
      <c r="L28" s="93" t="s">
        <v>270</v>
      </c>
      <c r="N28" s="93" t="s">
        <v>271</v>
      </c>
      <c r="P28" s="57">
        <v>27</v>
      </c>
      <c r="Q28" s="55" t="str">
        <f t="shared" si="1"/>
        <v>川和</v>
      </c>
    </row>
    <row r="29" spans="1:17" ht="12" customHeight="1">
      <c r="D29" s="93" t="s">
        <v>142</v>
      </c>
      <c r="F29" s="93" t="s">
        <v>143</v>
      </c>
      <c r="L29" s="93" t="s">
        <v>272</v>
      </c>
      <c r="N29" s="93" t="s">
        <v>273</v>
      </c>
      <c r="P29" s="57">
        <v>28</v>
      </c>
      <c r="Q29" s="55" t="str">
        <f t="shared" si="1"/>
        <v>鶴見</v>
      </c>
    </row>
    <row r="30" spans="1:17" ht="12" customHeight="1">
      <c r="D30" s="93" t="s">
        <v>144</v>
      </c>
      <c r="F30" s="93" t="s">
        <v>145</v>
      </c>
      <c r="L30" s="93" t="s">
        <v>274</v>
      </c>
      <c r="N30" s="93" t="s">
        <v>146</v>
      </c>
      <c r="P30" s="57">
        <v>29</v>
      </c>
      <c r="Q30" s="55" t="str">
        <f t="shared" si="1"/>
        <v>横浜南陵</v>
      </c>
    </row>
    <row r="31" spans="1:17" ht="12" customHeight="1">
      <c r="D31" s="105" t="s">
        <v>275</v>
      </c>
      <c r="F31" s="93" t="s">
        <v>276</v>
      </c>
      <c r="L31" s="93" t="s">
        <v>277</v>
      </c>
      <c r="N31" s="93" t="s">
        <v>278</v>
      </c>
      <c r="P31" s="57">
        <v>30</v>
      </c>
      <c r="Q31" s="55" t="str">
        <f t="shared" si="1"/>
        <v>港北</v>
      </c>
    </row>
    <row r="32" spans="1:17" ht="12" customHeight="1">
      <c r="D32" s="93" t="s">
        <v>279</v>
      </c>
      <c r="F32" s="93" t="s">
        <v>155</v>
      </c>
      <c r="L32" s="93" t="s">
        <v>280</v>
      </c>
      <c r="N32" s="93" t="s">
        <v>281</v>
      </c>
      <c r="P32" s="57">
        <v>31</v>
      </c>
      <c r="Q32" s="55" t="str">
        <f t="shared" si="1"/>
        <v>柏陽</v>
      </c>
    </row>
    <row r="33" spans="2:17" ht="12" customHeight="1">
      <c r="D33" s="93" t="s">
        <v>282</v>
      </c>
      <c r="F33" s="93" t="s">
        <v>147</v>
      </c>
      <c r="L33" s="93" t="s">
        <v>283</v>
      </c>
      <c r="N33" s="93" t="s">
        <v>284</v>
      </c>
      <c r="P33" s="57">
        <v>32</v>
      </c>
      <c r="Q33" s="55" t="str">
        <f t="shared" si="1"/>
        <v>瀬谷</v>
      </c>
    </row>
    <row r="34" spans="2:17" ht="12" customHeight="1">
      <c r="D34" s="93" t="s">
        <v>285</v>
      </c>
      <c r="F34" s="93" t="s">
        <v>286</v>
      </c>
      <c r="L34" s="93" t="s">
        <v>287</v>
      </c>
      <c r="N34" s="93" t="s">
        <v>160</v>
      </c>
      <c r="P34" s="57">
        <v>33</v>
      </c>
      <c r="Q34" s="55" t="str">
        <f t="shared" si="1"/>
        <v>市ヶ尾</v>
      </c>
    </row>
    <row r="35" spans="2:17" ht="12" customHeight="1">
      <c r="D35" s="93" t="s">
        <v>288</v>
      </c>
      <c r="F35" s="93" t="s">
        <v>79</v>
      </c>
      <c r="L35" s="93" t="s">
        <v>289</v>
      </c>
      <c r="N35" s="93" t="s">
        <v>290</v>
      </c>
      <c r="P35" s="57">
        <v>34</v>
      </c>
      <c r="Q35" s="55" t="str">
        <f t="shared" si="1"/>
        <v>金井</v>
      </c>
    </row>
    <row r="36" spans="2:17" ht="12" customHeight="1">
      <c r="D36" s="93" t="s">
        <v>291</v>
      </c>
      <c r="F36" s="93" t="s">
        <v>80</v>
      </c>
      <c r="P36" s="57">
        <v>35</v>
      </c>
      <c r="Q36" s="55" t="str">
        <f t="shared" si="1"/>
        <v>旭</v>
      </c>
    </row>
    <row r="37" spans="2:17" ht="12" customHeight="1">
      <c r="F37" s="93" t="s">
        <v>309</v>
      </c>
      <c r="P37" s="57">
        <v>36</v>
      </c>
      <c r="Q37" s="55" t="str">
        <f t="shared" si="1"/>
        <v>霧が丘</v>
      </c>
    </row>
    <row r="38" spans="2:17" ht="12" customHeight="1">
      <c r="P38" s="57">
        <v>37</v>
      </c>
      <c r="Q38" s="55" t="str">
        <f t="shared" si="1"/>
        <v>金沢総合</v>
      </c>
    </row>
    <row r="39" spans="2:17" ht="12" customHeight="1">
      <c r="P39" s="57">
        <v>38</v>
      </c>
      <c r="Q39" s="55" t="str">
        <f t="shared" si="1"/>
        <v>白山</v>
      </c>
    </row>
    <row r="40" spans="2:17" ht="12" customHeight="1">
      <c r="P40" s="57">
        <v>39</v>
      </c>
      <c r="Q40" s="55" t="str">
        <f t="shared" si="1"/>
        <v>舞岡</v>
      </c>
    </row>
    <row r="41" spans="2:17" ht="12" customHeight="1">
      <c r="P41" s="57">
        <v>40</v>
      </c>
      <c r="Q41" s="55" t="str">
        <f t="shared" si="1"/>
        <v>松陽</v>
      </c>
    </row>
    <row r="42" spans="2:17" ht="12" customHeight="1">
      <c r="P42" s="57">
        <v>41</v>
      </c>
      <c r="Q42" s="55" t="str">
        <f t="shared" si="1"/>
        <v>横浜栄</v>
      </c>
    </row>
    <row r="43" spans="2:17" ht="12" customHeight="1">
      <c r="P43" s="57">
        <v>42</v>
      </c>
      <c r="Q43" s="55" t="str">
        <f t="shared" si="1"/>
        <v>磯子</v>
      </c>
    </row>
    <row r="44" spans="2:17" ht="12" customHeight="1">
      <c r="P44" s="57">
        <v>43</v>
      </c>
      <c r="Q44" s="55" t="str">
        <f t="shared" si="1"/>
        <v>新羽</v>
      </c>
    </row>
    <row r="45" spans="2:17" ht="12" customHeight="1">
      <c r="P45" s="57">
        <v>44</v>
      </c>
      <c r="Q45" s="55" t="str">
        <f t="shared" si="1"/>
        <v>横浜清陵総合</v>
      </c>
    </row>
    <row r="46" spans="2:17" ht="12" customHeight="1">
      <c r="B46" s="94"/>
      <c r="F46" s="58"/>
      <c r="P46" s="57">
        <v>45</v>
      </c>
      <c r="Q46" s="55" t="str">
        <f t="shared" si="1"/>
        <v>田奈</v>
      </c>
    </row>
    <row r="47" spans="2:17" ht="12" customHeight="1">
      <c r="B47" s="94"/>
      <c r="P47" s="57">
        <v>46</v>
      </c>
      <c r="Q47" s="55" t="str">
        <f t="shared" si="1"/>
        <v>横浜緑園総合</v>
      </c>
    </row>
    <row r="48" spans="2:17" ht="12" customHeight="1">
      <c r="B48" s="94"/>
      <c r="P48" s="57">
        <v>47</v>
      </c>
      <c r="Q48" s="55" t="str">
        <f t="shared" si="1"/>
        <v>荏田</v>
      </c>
    </row>
    <row r="49" spans="2:17" ht="12" customHeight="1">
      <c r="B49" s="94"/>
      <c r="P49" s="57">
        <v>48</v>
      </c>
      <c r="Q49" s="55" t="str">
        <f t="shared" si="1"/>
        <v>瀬谷西</v>
      </c>
    </row>
    <row r="50" spans="2:17" ht="12" customHeight="1">
      <c r="B50" s="94"/>
      <c r="P50" s="57">
        <v>49</v>
      </c>
      <c r="Q50" s="55" t="str">
        <f t="shared" si="1"/>
        <v>横浜桜陽</v>
      </c>
    </row>
    <row r="51" spans="2:17" ht="12" customHeight="1">
      <c r="P51" s="57">
        <v>50</v>
      </c>
      <c r="Q51" s="55" t="str">
        <f t="shared" si="1"/>
        <v>横浜旭陵</v>
      </c>
    </row>
    <row r="52" spans="2:17" ht="12" customHeight="1">
      <c r="P52" s="57">
        <v>51</v>
      </c>
      <c r="Q52" s="55" t="str">
        <f t="shared" si="1"/>
        <v>鶴見総合</v>
      </c>
    </row>
    <row r="53" spans="2:17" ht="12" customHeight="1">
      <c r="P53" s="57">
        <v>52</v>
      </c>
      <c r="Q53" s="55" t="str">
        <f t="shared" si="1"/>
        <v>保土ヶ谷</v>
      </c>
    </row>
    <row r="54" spans="2:17" ht="12" customHeight="1">
      <c r="P54" s="57">
        <v>53</v>
      </c>
      <c r="Q54" s="55" t="str">
        <f t="shared" si="1"/>
        <v>氷取沢</v>
      </c>
    </row>
    <row r="55" spans="2:17" ht="12" customHeight="1">
      <c r="P55" s="57">
        <v>54</v>
      </c>
      <c r="Q55" s="55" t="str">
        <f t="shared" si="1"/>
        <v>新栄</v>
      </c>
    </row>
    <row r="56" spans="2:17" ht="12" customHeight="1">
      <c r="P56" s="57">
        <v>55</v>
      </c>
      <c r="Q56" s="55" t="str">
        <f t="shared" si="1"/>
        <v>元石川</v>
      </c>
    </row>
    <row r="57" spans="2:17" ht="12" customHeight="1">
      <c r="P57" s="57">
        <v>56</v>
      </c>
      <c r="Q57" s="55" t="str">
        <f t="shared" si="1"/>
        <v>釜利谷</v>
      </c>
    </row>
    <row r="58" spans="2:17" ht="12" customHeight="1">
      <c r="P58" s="57">
        <v>57</v>
      </c>
      <c r="Q58" s="55" t="str">
        <f t="shared" ref="Q58:Q92" si="2">F2</f>
        <v>上矢部</v>
      </c>
    </row>
    <row r="59" spans="2:17" ht="12" customHeight="1">
      <c r="P59" s="57">
        <v>58</v>
      </c>
      <c r="Q59" s="55" t="str">
        <f t="shared" si="2"/>
        <v>岸根</v>
      </c>
    </row>
    <row r="60" spans="2:17" ht="12" customHeight="1">
      <c r="P60" s="57">
        <v>59</v>
      </c>
      <c r="Q60" s="55" t="str">
        <f t="shared" si="2"/>
        <v>永谷</v>
      </c>
    </row>
    <row r="61" spans="2:17" ht="12" customHeight="1">
      <c r="P61" s="57">
        <v>60</v>
      </c>
      <c r="Q61" s="55" t="str">
        <f t="shared" si="2"/>
        <v>光陵</v>
      </c>
    </row>
    <row r="62" spans="2:17" ht="12" customHeight="1">
      <c r="P62" s="57">
        <v>61</v>
      </c>
      <c r="Q62" s="55" t="str">
        <f t="shared" si="2"/>
        <v>城郷</v>
      </c>
    </row>
    <row r="63" spans="2:17" ht="12" customHeight="1">
      <c r="P63" s="57">
        <v>62</v>
      </c>
      <c r="Q63" s="55" t="str">
        <f t="shared" si="2"/>
        <v>県商工</v>
      </c>
    </row>
    <row r="64" spans="2:17" ht="12" customHeight="1">
      <c r="P64" s="57">
        <v>63</v>
      </c>
      <c r="Q64" s="55" t="str">
        <f t="shared" si="2"/>
        <v>神奈川工業</v>
      </c>
    </row>
    <row r="65" spans="16:17" ht="12" customHeight="1">
      <c r="P65" s="57">
        <v>64</v>
      </c>
      <c r="Q65" s="55" t="str">
        <f t="shared" si="2"/>
        <v>磯子工業</v>
      </c>
    </row>
    <row r="66" spans="16:17" ht="12" customHeight="1">
      <c r="P66" s="57">
        <v>65</v>
      </c>
      <c r="Q66" s="55" t="str">
        <f t="shared" si="2"/>
        <v>金沢</v>
      </c>
    </row>
    <row r="67" spans="16:17" ht="12" customHeight="1">
      <c r="P67" s="57">
        <v>66</v>
      </c>
      <c r="Q67" s="55" t="str">
        <f t="shared" si="2"/>
        <v>南</v>
      </c>
    </row>
    <row r="68" spans="16:17" ht="12" customHeight="1">
      <c r="P68" s="57">
        <v>67</v>
      </c>
      <c r="Q68" s="55" t="str">
        <f t="shared" si="2"/>
        <v>桜丘</v>
      </c>
    </row>
    <row r="69" spans="16:17" ht="12" customHeight="1">
      <c r="P69" s="57">
        <v>68</v>
      </c>
      <c r="Q69" s="55" t="str">
        <f t="shared" si="2"/>
        <v>戸塚</v>
      </c>
    </row>
    <row r="70" spans="16:17" ht="12" customHeight="1">
      <c r="P70" s="57">
        <v>69</v>
      </c>
      <c r="Q70" s="55" t="str">
        <f t="shared" si="2"/>
        <v>東</v>
      </c>
    </row>
    <row r="71" spans="16:17" ht="12" customHeight="1">
      <c r="P71" s="57">
        <v>70</v>
      </c>
      <c r="Q71" s="55" t="str">
        <f t="shared" si="2"/>
        <v>横浜ｻｲｴﾝｽﾌﾛﾝﾃｨｱ</v>
      </c>
    </row>
    <row r="72" spans="16:17" ht="12" customHeight="1">
      <c r="P72" s="57">
        <v>71</v>
      </c>
      <c r="Q72" s="55" t="str">
        <f t="shared" si="2"/>
        <v>横浜商業</v>
      </c>
    </row>
    <row r="73" spans="16:17" ht="12" customHeight="1">
      <c r="P73" s="57">
        <v>72</v>
      </c>
      <c r="Q73" s="55" t="str">
        <f t="shared" si="2"/>
        <v>浅野</v>
      </c>
    </row>
    <row r="74" spans="16:17" ht="12" customHeight="1">
      <c r="P74" s="57">
        <v>73</v>
      </c>
      <c r="Q74" s="55" t="str">
        <f t="shared" si="2"/>
        <v>武相</v>
      </c>
    </row>
    <row r="75" spans="16:17" ht="12" customHeight="1">
      <c r="P75" s="57">
        <v>74</v>
      </c>
      <c r="Q75" s="55" t="str">
        <f t="shared" si="2"/>
        <v>横浜商大</v>
      </c>
    </row>
    <row r="76" spans="16:17" ht="12" customHeight="1">
      <c r="P76" s="57">
        <v>75</v>
      </c>
      <c r="Q76" s="55" t="str">
        <f t="shared" si="2"/>
        <v>慶應義塾</v>
      </c>
    </row>
    <row r="77" spans="16:17" ht="12" customHeight="1">
      <c r="P77" s="57">
        <v>76</v>
      </c>
      <c r="Q77" s="55" t="str">
        <f t="shared" si="2"/>
        <v>関東学院</v>
      </c>
    </row>
    <row r="78" spans="16:17" ht="12" customHeight="1">
      <c r="P78" s="57">
        <v>77</v>
      </c>
      <c r="Q78" s="55" t="str">
        <f t="shared" si="2"/>
        <v>関東六浦</v>
      </c>
    </row>
    <row r="79" spans="16:17" ht="12" customHeight="1">
      <c r="P79" s="57">
        <v>78</v>
      </c>
      <c r="Q79" s="55" t="str">
        <f t="shared" si="2"/>
        <v>日大</v>
      </c>
    </row>
    <row r="80" spans="16:17" ht="12" customHeight="1">
      <c r="P80" s="57">
        <v>79</v>
      </c>
      <c r="Q80" s="55" t="str">
        <f t="shared" si="2"/>
        <v>桐蔭学園</v>
      </c>
    </row>
    <row r="81" spans="16:17" ht="12" customHeight="1">
      <c r="P81" s="57">
        <v>80</v>
      </c>
      <c r="Q81" s="55" t="str">
        <f t="shared" si="2"/>
        <v>横浜</v>
      </c>
    </row>
    <row r="82" spans="16:17" ht="12" customHeight="1">
      <c r="P82" s="57">
        <v>81</v>
      </c>
      <c r="Q82" s="55" t="str">
        <f t="shared" si="2"/>
        <v>横浜創学館</v>
      </c>
    </row>
    <row r="83" spans="16:17" ht="12" customHeight="1">
      <c r="P83" s="57">
        <v>82</v>
      </c>
      <c r="Q83" s="55" t="str">
        <f t="shared" si="2"/>
        <v>山手学院</v>
      </c>
    </row>
    <row r="84" spans="16:17" ht="12" customHeight="1">
      <c r="P84" s="57">
        <v>83</v>
      </c>
      <c r="Q84" s="55" t="str">
        <f t="shared" si="2"/>
        <v>横浜隼人</v>
      </c>
    </row>
    <row r="85" spans="16:17" ht="12" customHeight="1">
      <c r="P85" s="57">
        <v>84</v>
      </c>
      <c r="Q85" s="55" t="str">
        <f t="shared" si="2"/>
        <v>森村学園</v>
      </c>
    </row>
    <row r="86" spans="16:17" ht="12" customHeight="1">
      <c r="P86" s="57">
        <v>85</v>
      </c>
      <c r="Q86" s="55" t="str">
        <f t="shared" si="2"/>
        <v>神奈川大附</v>
      </c>
    </row>
    <row r="87" spans="16:17" ht="12" customHeight="1">
      <c r="P87" s="57">
        <v>86</v>
      </c>
      <c r="Q87" s="55" t="str">
        <f t="shared" si="2"/>
        <v>秀英</v>
      </c>
    </row>
    <row r="88" spans="16:17" ht="12" customHeight="1">
      <c r="P88" s="57">
        <v>87</v>
      </c>
      <c r="Q88" s="55" t="str">
        <f t="shared" si="2"/>
        <v>サレジオ学院</v>
      </c>
    </row>
    <row r="89" spans="16:17" ht="12" customHeight="1">
      <c r="P89" s="57">
        <v>88</v>
      </c>
      <c r="Q89" s="55" t="str">
        <f t="shared" si="2"/>
        <v>横浜学園</v>
      </c>
    </row>
    <row r="90" spans="16:17" ht="12" customHeight="1">
      <c r="P90" s="57">
        <v>89</v>
      </c>
      <c r="Q90" s="55" t="str">
        <f t="shared" si="2"/>
        <v>橘学苑</v>
      </c>
    </row>
    <row r="91" spans="16:17" ht="12" customHeight="1">
      <c r="P91" s="57">
        <v>90</v>
      </c>
      <c r="Q91" s="55" t="str">
        <f t="shared" si="2"/>
        <v>鶴見大附</v>
      </c>
    </row>
    <row r="92" spans="16:17" ht="12" customHeight="1">
      <c r="P92" s="57">
        <v>91</v>
      </c>
      <c r="Q92" s="55" t="str">
        <f t="shared" si="2"/>
        <v>横浜翠陵</v>
      </c>
    </row>
    <row r="93" spans="16:17" ht="12" customHeight="1">
      <c r="P93" s="57">
        <v>92</v>
      </c>
      <c r="Q93" s="55" t="s">
        <v>307</v>
      </c>
    </row>
    <row r="94" spans="16:17" ht="12" customHeight="1">
      <c r="P94" s="57">
        <v>93</v>
      </c>
      <c r="Q94" s="55" t="str">
        <f t="shared" ref="Q94:Q116" si="3">H2</f>
        <v>茅ケ崎</v>
      </c>
    </row>
    <row r="95" spans="16:17" ht="12" customHeight="1">
      <c r="P95" s="57">
        <v>94</v>
      </c>
      <c r="Q95" s="55" t="str">
        <f t="shared" si="3"/>
        <v>茅ケ崎北陵</v>
      </c>
    </row>
    <row r="96" spans="16:17" ht="12" customHeight="1">
      <c r="P96" s="57">
        <v>95</v>
      </c>
      <c r="Q96" s="55" t="str">
        <f t="shared" si="3"/>
        <v>鎌倉</v>
      </c>
    </row>
    <row r="97" spans="16:17" ht="12" customHeight="1">
      <c r="P97" s="57">
        <v>96</v>
      </c>
      <c r="Q97" s="55" t="str">
        <f t="shared" si="3"/>
        <v>湘南</v>
      </c>
    </row>
    <row r="98" spans="16:17" ht="12" customHeight="1">
      <c r="P98" s="57">
        <v>97</v>
      </c>
      <c r="Q98" s="55" t="str">
        <f t="shared" si="3"/>
        <v>藤沢西</v>
      </c>
    </row>
    <row r="99" spans="16:17" ht="12" customHeight="1">
      <c r="P99" s="57">
        <v>98</v>
      </c>
      <c r="Q99" s="55" t="str">
        <f t="shared" si="3"/>
        <v>鶴嶺</v>
      </c>
    </row>
    <row r="100" spans="16:17" ht="12" customHeight="1">
      <c r="P100" s="57">
        <v>99</v>
      </c>
      <c r="Q100" s="55" t="str">
        <f t="shared" si="3"/>
        <v>寒川</v>
      </c>
    </row>
    <row r="101" spans="16:17" ht="12" customHeight="1">
      <c r="P101" s="57">
        <v>100</v>
      </c>
      <c r="Q101" s="55" t="str">
        <f t="shared" si="3"/>
        <v>藤沢総合</v>
      </c>
    </row>
    <row r="102" spans="16:17" ht="12" customHeight="1">
      <c r="P102" s="57">
        <v>101</v>
      </c>
      <c r="Q102" s="55" t="str">
        <f t="shared" si="3"/>
        <v>藤沢清流</v>
      </c>
    </row>
    <row r="103" spans="16:17" ht="12" customHeight="1">
      <c r="P103" s="57">
        <v>102</v>
      </c>
      <c r="Q103" s="55" t="str">
        <f t="shared" si="3"/>
        <v>茅ケ崎西浜</v>
      </c>
    </row>
    <row r="104" spans="16:17" ht="12" customHeight="1">
      <c r="P104" s="57">
        <v>103</v>
      </c>
      <c r="Q104" s="55" t="str">
        <f t="shared" si="3"/>
        <v>大船</v>
      </c>
    </row>
    <row r="105" spans="16:17" ht="12" customHeight="1">
      <c r="P105" s="57">
        <v>104</v>
      </c>
      <c r="Q105" s="55" t="str">
        <f t="shared" si="3"/>
        <v>七里ガ浜</v>
      </c>
    </row>
    <row r="106" spans="16:17" ht="12" customHeight="1">
      <c r="P106" s="57">
        <v>105</v>
      </c>
      <c r="Q106" s="55" t="str">
        <f t="shared" si="3"/>
        <v>湘南台</v>
      </c>
    </row>
    <row r="107" spans="16:17" ht="12" customHeight="1">
      <c r="P107" s="57">
        <v>106</v>
      </c>
      <c r="Q107" s="55" t="str">
        <f t="shared" si="3"/>
        <v>深沢</v>
      </c>
    </row>
    <row r="108" spans="16:17" ht="12" customHeight="1">
      <c r="P108" s="57">
        <v>107</v>
      </c>
      <c r="Q108" s="55" t="str">
        <f t="shared" si="3"/>
        <v>藤沢工科</v>
      </c>
    </row>
    <row r="109" spans="16:17" ht="12" customHeight="1">
      <c r="P109" s="57">
        <v>108</v>
      </c>
      <c r="Q109" s="55" t="str">
        <f t="shared" si="3"/>
        <v>藤嶺藤沢</v>
      </c>
    </row>
    <row r="110" spans="16:17" ht="12" customHeight="1">
      <c r="P110" s="57">
        <v>109</v>
      </c>
      <c r="Q110" s="55" t="str">
        <f t="shared" si="3"/>
        <v>藤沢翔陵</v>
      </c>
    </row>
    <row r="111" spans="16:17" ht="12" customHeight="1">
      <c r="P111" s="57">
        <v>110</v>
      </c>
      <c r="Q111" s="55" t="str">
        <f t="shared" si="3"/>
        <v>日大藤沢</v>
      </c>
    </row>
    <row r="112" spans="16:17" ht="12" customHeight="1">
      <c r="P112" s="57">
        <v>111</v>
      </c>
      <c r="Q112" s="55" t="str">
        <f t="shared" si="3"/>
        <v>湘南学園</v>
      </c>
    </row>
    <row r="113" spans="16:17" ht="12" customHeight="1">
      <c r="P113" s="57">
        <v>112</v>
      </c>
      <c r="Q113" s="55" t="str">
        <f t="shared" si="3"/>
        <v>鎌倉学園</v>
      </c>
    </row>
    <row r="114" spans="16:17" ht="12" customHeight="1">
      <c r="P114" s="57">
        <v>113</v>
      </c>
      <c r="Q114" s="55" t="str">
        <f t="shared" si="3"/>
        <v>湘南工大附</v>
      </c>
    </row>
    <row r="115" spans="16:17" ht="12" customHeight="1">
      <c r="P115" s="57">
        <v>114</v>
      </c>
      <c r="Q115" s="55" t="str">
        <f t="shared" si="3"/>
        <v>慶應藤沢</v>
      </c>
    </row>
    <row r="116" spans="16:17" ht="12" customHeight="1">
      <c r="P116" s="57">
        <v>115</v>
      </c>
      <c r="Q116" s="55" t="str">
        <f t="shared" si="3"/>
        <v>アレセイア湘南</v>
      </c>
    </row>
    <row r="117" spans="16:17" ht="12" customHeight="1">
      <c r="P117" s="57">
        <v>116</v>
      </c>
      <c r="Q117" s="55" t="str">
        <f t="shared" ref="Q117:Q132" si="4">J2</f>
        <v>横須賀</v>
      </c>
    </row>
    <row r="118" spans="16:17" ht="12" customHeight="1">
      <c r="P118" s="57">
        <v>117</v>
      </c>
      <c r="Q118" s="55" t="str">
        <f t="shared" si="4"/>
        <v>追浜</v>
      </c>
    </row>
    <row r="119" spans="16:17" ht="12" customHeight="1">
      <c r="P119" s="57">
        <v>118</v>
      </c>
      <c r="Q119" s="55" t="str">
        <f t="shared" si="4"/>
        <v>逗子</v>
      </c>
    </row>
    <row r="120" spans="16:17" ht="12" customHeight="1">
      <c r="P120" s="57">
        <v>119</v>
      </c>
      <c r="Q120" s="55" t="str">
        <f t="shared" si="4"/>
        <v>三浦臨海</v>
      </c>
    </row>
    <row r="121" spans="16:17" ht="12" customHeight="1">
      <c r="P121" s="57">
        <v>120</v>
      </c>
      <c r="Q121" s="55" t="str">
        <f t="shared" si="4"/>
        <v>津久井浜</v>
      </c>
    </row>
    <row r="122" spans="16:17" ht="12" customHeight="1">
      <c r="P122" s="57">
        <v>121</v>
      </c>
      <c r="Q122" s="55" t="str">
        <f t="shared" si="4"/>
        <v>逗葉</v>
      </c>
    </row>
    <row r="123" spans="16:17" ht="12" customHeight="1">
      <c r="P123" s="57">
        <v>122</v>
      </c>
      <c r="Q123" s="55" t="str">
        <f t="shared" si="4"/>
        <v>大楠</v>
      </c>
    </row>
    <row r="124" spans="16:17" ht="12" customHeight="1">
      <c r="P124" s="57">
        <v>123</v>
      </c>
      <c r="Q124" s="55" t="str">
        <f t="shared" si="4"/>
        <v>横須賀大津</v>
      </c>
    </row>
    <row r="125" spans="16:17" ht="12" customHeight="1">
      <c r="P125" s="57">
        <v>124</v>
      </c>
      <c r="Q125" s="55" t="str">
        <f t="shared" si="4"/>
        <v>横須賀明光</v>
      </c>
    </row>
    <row r="126" spans="16:17" ht="12" customHeight="1">
      <c r="P126" s="57">
        <v>125</v>
      </c>
      <c r="Q126" s="55" t="str">
        <f t="shared" si="4"/>
        <v>海洋科学</v>
      </c>
    </row>
    <row r="127" spans="16:17" ht="12" customHeight="1">
      <c r="P127" s="57">
        <v>126</v>
      </c>
      <c r="Q127" s="55" t="str">
        <f t="shared" si="4"/>
        <v>横須賀工業</v>
      </c>
    </row>
    <row r="128" spans="16:17" ht="12" customHeight="1">
      <c r="P128" s="57">
        <v>127</v>
      </c>
      <c r="Q128" s="55" t="str">
        <f t="shared" si="4"/>
        <v>横須賀総合</v>
      </c>
    </row>
    <row r="129" spans="16:17" ht="12" customHeight="1">
      <c r="P129" s="57">
        <v>128</v>
      </c>
      <c r="Q129" s="55" t="str">
        <f t="shared" si="4"/>
        <v>逗子開成</v>
      </c>
    </row>
    <row r="130" spans="16:17" ht="12" customHeight="1">
      <c r="P130" s="57">
        <v>129</v>
      </c>
      <c r="Q130" s="55" t="str">
        <f t="shared" si="4"/>
        <v>三浦学苑</v>
      </c>
    </row>
    <row r="131" spans="16:17" ht="12" customHeight="1">
      <c r="P131" s="57">
        <v>130</v>
      </c>
      <c r="Q131" s="55" t="str">
        <f t="shared" si="4"/>
        <v>横須賀学院</v>
      </c>
    </row>
    <row r="132" spans="16:17" ht="12" customHeight="1">
      <c r="P132" s="57">
        <v>131</v>
      </c>
      <c r="Q132" s="55" t="str">
        <f t="shared" si="4"/>
        <v>湘南学院</v>
      </c>
    </row>
    <row r="133" spans="16:17" ht="12" customHeight="1">
      <c r="P133" s="57">
        <v>132</v>
      </c>
      <c r="Q133" s="55" t="str">
        <f t="shared" ref="Q133:Q166" si="5">L2</f>
        <v>厚木</v>
      </c>
    </row>
    <row r="134" spans="16:17" ht="12" customHeight="1">
      <c r="P134" s="57">
        <v>133</v>
      </c>
      <c r="Q134" s="55" t="str">
        <f t="shared" si="5"/>
        <v>秦野</v>
      </c>
    </row>
    <row r="135" spans="16:17" ht="12" customHeight="1">
      <c r="P135" s="57">
        <v>134</v>
      </c>
      <c r="Q135" s="55" t="str">
        <f t="shared" si="5"/>
        <v>津久井</v>
      </c>
    </row>
    <row r="136" spans="16:17" ht="12" customHeight="1">
      <c r="P136" s="57">
        <v>135</v>
      </c>
      <c r="Q136" s="55" t="str">
        <f t="shared" si="5"/>
        <v>相原</v>
      </c>
    </row>
    <row r="137" spans="16:17" ht="12" customHeight="1">
      <c r="P137" s="57">
        <v>136</v>
      </c>
      <c r="Q137" s="55" t="str">
        <f t="shared" si="5"/>
        <v>相模原</v>
      </c>
    </row>
    <row r="138" spans="16:17" ht="12" customHeight="1">
      <c r="P138" s="57">
        <v>137</v>
      </c>
      <c r="Q138" s="55" t="str">
        <f t="shared" si="5"/>
        <v>大和</v>
      </c>
    </row>
    <row r="139" spans="16:17" ht="12" customHeight="1">
      <c r="P139" s="57">
        <v>138</v>
      </c>
      <c r="Q139" s="55" t="str">
        <f t="shared" si="5"/>
        <v>座間</v>
      </c>
    </row>
    <row r="140" spans="16:17" ht="12" customHeight="1">
      <c r="P140" s="57">
        <v>139</v>
      </c>
      <c r="Q140" s="55" t="str">
        <f t="shared" si="5"/>
        <v>麻溝台</v>
      </c>
    </row>
    <row r="141" spans="16:17" ht="12" customHeight="1">
      <c r="P141" s="57">
        <v>140</v>
      </c>
      <c r="Q141" s="55" t="str">
        <f t="shared" si="5"/>
        <v>城山</v>
      </c>
    </row>
    <row r="142" spans="16:17" ht="12" customHeight="1">
      <c r="P142" s="57">
        <v>141</v>
      </c>
      <c r="Q142" s="55" t="str">
        <f t="shared" si="5"/>
        <v>上鶴間</v>
      </c>
    </row>
    <row r="143" spans="16:17" ht="12" customHeight="1">
      <c r="P143" s="57">
        <v>142</v>
      </c>
      <c r="Q143" s="55" t="str">
        <f t="shared" si="5"/>
        <v>上溝南</v>
      </c>
    </row>
    <row r="144" spans="16:17" ht="12" customHeight="1">
      <c r="P144" s="57">
        <v>143</v>
      </c>
      <c r="Q144" s="55" t="str">
        <f t="shared" si="5"/>
        <v>伊志田</v>
      </c>
    </row>
    <row r="145" spans="16:17" ht="12" customHeight="1">
      <c r="P145" s="57">
        <v>144</v>
      </c>
      <c r="Q145" s="55" t="str">
        <f t="shared" si="5"/>
        <v>綾瀬</v>
      </c>
    </row>
    <row r="146" spans="16:17" ht="12" customHeight="1">
      <c r="P146" s="57">
        <v>145</v>
      </c>
      <c r="Q146" s="55" t="str">
        <f t="shared" si="5"/>
        <v>大和南</v>
      </c>
    </row>
    <row r="147" spans="16:17" ht="12" customHeight="1">
      <c r="P147" s="57">
        <v>146</v>
      </c>
      <c r="Q147" s="55" t="str">
        <f t="shared" si="5"/>
        <v>厚木北</v>
      </c>
    </row>
    <row r="148" spans="16:17" ht="12" customHeight="1">
      <c r="P148" s="57">
        <v>147</v>
      </c>
      <c r="Q148" s="55" t="str">
        <f t="shared" si="5"/>
        <v>橋本</v>
      </c>
    </row>
    <row r="149" spans="16:17" ht="12" customHeight="1">
      <c r="P149" s="57">
        <v>148</v>
      </c>
      <c r="Q149" s="55" t="str">
        <f t="shared" si="5"/>
        <v>海老名</v>
      </c>
    </row>
    <row r="150" spans="16:17" ht="12" customHeight="1">
      <c r="P150" s="57">
        <v>149</v>
      </c>
      <c r="Q150" s="55" t="str">
        <f t="shared" si="5"/>
        <v>相模原青陵</v>
      </c>
    </row>
    <row r="151" spans="16:17" ht="12" customHeight="1">
      <c r="P151" s="57">
        <v>150</v>
      </c>
      <c r="Q151" s="55" t="str">
        <f t="shared" si="5"/>
        <v>厚木清南</v>
      </c>
    </row>
    <row r="152" spans="16:17" ht="12" customHeight="1">
      <c r="P152" s="57">
        <v>151</v>
      </c>
      <c r="Q152" s="55" t="str">
        <f t="shared" si="5"/>
        <v>相模原総合</v>
      </c>
    </row>
    <row r="153" spans="16:17" ht="12" customHeight="1">
      <c r="P153" s="57">
        <v>152</v>
      </c>
      <c r="Q153" s="55" t="str">
        <f t="shared" si="5"/>
        <v>秦野総合</v>
      </c>
    </row>
    <row r="154" spans="16:17" ht="12" customHeight="1">
      <c r="P154" s="57">
        <v>153</v>
      </c>
      <c r="Q154" s="55" t="str">
        <f t="shared" si="5"/>
        <v>大和東</v>
      </c>
    </row>
    <row r="155" spans="16:17" ht="12" customHeight="1">
      <c r="P155" s="57">
        <v>154</v>
      </c>
      <c r="Q155" s="55" t="str">
        <f t="shared" si="5"/>
        <v>座間総合</v>
      </c>
    </row>
    <row r="156" spans="16:17" ht="12" customHeight="1">
      <c r="P156" s="57">
        <v>155</v>
      </c>
      <c r="Q156" s="55" t="str">
        <f t="shared" si="5"/>
        <v>厚木東</v>
      </c>
    </row>
    <row r="157" spans="16:17" ht="12" customHeight="1">
      <c r="P157" s="57">
        <v>156</v>
      </c>
      <c r="Q157" s="55" t="str">
        <f t="shared" si="5"/>
        <v>伊勢原</v>
      </c>
    </row>
    <row r="158" spans="16:17" ht="12" customHeight="1">
      <c r="P158" s="57">
        <v>157</v>
      </c>
      <c r="Q158" s="55" t="str">
        <f t="shared" si="5"/>
        <v>綾瀬西</v>
      </c>
    </row>
    <row r="159" spans="16:17" ht="12" customHeight="1">
      <c r="P159" s="57">
        <v>158</v>
      </c>
      <c r="Q159" s="55" t="str">
        <f t="shared" si="5"/>
        <v>有馬</v>
      </c>
    </row>
    <row r="160" spans="16:17" ht="12" customHeight="1">
      <c r="P160" s="57">
        <v>159</v>
      </c>
      <c r="Q160" s="55" t="str">
        <f t="shared" si="5"/>
        <v>上溝</v>
      </c>
    </row>
    <row r="161" spans="16:17" ht="12" customHeight="1">
      <c r="P161" s="57">
        <v>160</v>
      </c>
      <c r="Q161" s="55" t="str">
        <f t="shared" si="5"/>
        <v>愛川</v>
      </c>
    </row>
    <row r="162" spans="16:17" ht="12" customHeight="1">
      <c r="P162" s="57">
        <v>161</v>
      </c>
      <c r="Q162" s="55" t="str">
        <f t="shared" si="5"/>
        <v>弥栄</v>
      </c>
    </row>
    <row r="163" spans="16:17" ht="12" customHeight="1">
      <c r="P163" s="57">
        <v>162</v>
      </c>
      <c r="Q163" s="55" t="str">
        <f t="shared" si="5"/>
        <v>厚木西</v>
      </c>
    </row>
    <row r="164" spans="16:17" ht="12" customHeight="1">
      <c r="P164" s="57">
        <v>163</v>
      </c>
      <c r="Q164" s="55" t="str">
        <f t="shared" si="5"/>
        <v>大和西</v>
      </c>
    </row>
    <row r="165" spans="16:17" ht="12" customHeight="1">
      <c r="P165" s="57">
        <v>164</v>
      </c>
      <c r="Q165" s="55" t="str">
        <f t="shared" si="5"/>
        <v>秦野曽屋</v>
      </c>
    </row>
    <row r="166" spans="16:17" ht="12" customHeight="1">
      <c r="P166" s="57">
        <v>165</v>
      </c>
      <c r="Q166" s="55" t="str">
        <f t="shared" si="5"/>
        <v>相模田名</v>
      </c>
    </row>
    <row r="167" spans="16:17" ht="12" customHeight="1">
      <c r="P167" s="57">
        <v>166</v>
      </c>
      <c r="Q167" s="55" t="str">
        <f>N27</f>
        <v>相模原中等教育</v>
      </c>
    </row>
    <row r="168" spans="16:17" ht="12" customHeight="1">
      <c r="P168" s="57">
        <v>167</v>
      </c>
      <c r="Q168" s="55" t="str">
        <f t="shared" ref="Q168:Q174" si="6">N28</f>
        <v>中央農業</v>
      </c>
    </row>
    <row r="169" spans="16:17" ht="12" customHeight="1">
      <c r="P169" s="57">
        <v>168</v>
      </c>
      <c r="Q169" s="55" t="str">
        <f t="shared" si="6"/>
        <v>神奈川総合産業</v>
      </c>
    </row>
    <row r="170" spans="16:17" ht="12" customHeight="1">
      <c r="P170" s="57">
        <v>169</v>
      </c>
      <c r="Q170" s="55" t="str">
        <f t="shared" si="6"/>
        <v>相模向陽館</v>
      </c>
    </row>
    <row r="171" spans="16:17" ht="12" customHeight="1">
      <c r="P171" s="57">
        <v>170</v>
      </c>
      <c r="Q171" s="55" t="str">
        <f t="shared" si="6"/>
        <v>東海大相模</v>
      </c>
    </row>
    <row r="172" spans="16:17" ht="12" customHeight="1">
      <c r="P172" s="57">
        <v>171</v>
      </c>
      <c r="Q172" s="55" t="str">
        <f t="shared" si="6"/>
        <v>向上</v>
      </c>
    </row>
    <row r="173" spans="16:17" ht="12" customHeight="1">
      <c r="P173" s="57">
        <v>172</v>
      </c>
      <c r="Q173" s="55" t="str">
        <f t="shared" si="6"/>
        <v>光明相模原</v>
      </c>
    </row>
    <row r="174" spans="16:17" ht="12" customHeight="1">
      <c r="P174" s="57">
        <v>173</v>
      </c>
      <c r="Q174" s="55" t="str">
        <f t="shared" si="6"/>
        <v>麻布大附</v>
      </c>
    </row>
    <row r="175" spans="16:17" ht="12" customHeight="1">
      <c r="P175" s="57">
        <v>174</v>
      </c>
      <c r="Q175" s="55" t="str">
        <f>N35</f>
        <v>柏木学園</v>
      </c>
    </row>
    <row r="176" spans="16:17" ht="12" customHeight="1">
      <c r="P176" s="57">
        <v>175</v>
      </c>
      <c r="Q176" s="55" t="str">
        <f>N2</f>
        <v>大磯</v>
      </c>
    </row>
    <row r="177" spans="16:17" ht="12" customHeight="1">
      <c r="P177" s="57">
        <v>176</v>
      </c>
      <c r="Q177" s="55" t="str">
        <f t="shared" ref="Q177:Q194" si="7">N3</f>
        <v>小田原</v>
      </c>
    </row>
    <row r="178" spans="16:17" ht="12" customHeight="1">
      <c r="P178" s="57">
        <v>177</v>
      </c>
      <c r="Q178" s="55" t="str">
        <f t="shared" si="7"/>
        <v>山北</v>
      </c>
    </row>
    <row r="179" spans="16:17" ht="12" customHeight="1">
      <c r="P179" s="57">
        <v>178</v>
      </c>
      <c r="Q179" s="55" t="str">
        <f t="shared" si="7"/>
        <v>平塚湘風</v>
      </c>
    </row>
    <row r="180" spans="16:17" ht="12" customHeight="1">
      <c r="P180" s="57">
        <v>179</v>
      </c>
      <c r="Q180" s="55" t="str">
        <f t="shared" si="7"/>
        <v>二宮</v>
      </c>
    </row>
    <row r="181" spans="16:17" ht="12" customHeight="1">
      <c r="P181" s="57">
        <v>180</v>
      </c>
      <c r="Q181" s="55" t="str">
        <f t="shared" si="7"/>
        <v>足柄</v>
      </c>
    </row>
    <row r="182" spans="16:17" ht="12" customHeight="1">
      <c r="P182" s="57">
        <v>181</v>
      </c>
      <c r="Q182" s="55" t="str">
        <f t="shared" si="7"/>
        <v>西湘</v>
      </c>
    </row>
    <row r="183" spans="16:17" ht="12" customHeight="1">
      <c r="P183" s="57">
        <v>182</v>
      </c>
      <c r="Q183" s="55" t="str">
        <f t="shared" si="7"/>
        <v>大井</v>
      </c>
    </row>
    <row r="184" spans="16:17" ht="12" customHeight="1">
      <c r="P184" s="57">
        <v>183</v>
      </c>
      <c r="Q184" s="55" t="str">
        <f t="shared" si="7"/>
        <v>高浜</v>
      </c>
    </row>
    <row r="185" spans="16:17" ht="12" customHeight="1">
      <c r="P185" s="57">
        <v>184</v>
      </c>
      <c r="Q185" s="55" t="str">
        <f t="shared" si="7"/>
        <v>平塚江南</v>
      </c>
    </row>
    <row r="186" spans="16:17" ht="12" customHeight="1">
      <c r="P186" s="57">
        <v>185</v>
      </c>
      <c r="Q186" s="55" t="str">
        <f t="shared" si="7"/>
        <v>平塚工科</v>
      </c>
    </row>
    <row r="187" spans="16:17" ht="12" customHeight="1">
      <c r="P187" s="57">
        <v>186</v>
      </c>
      <c r="Q187" s="55" t="str">
        <f t="shared" si="7"/>
        <v>小田原城北工業</v>
      </c>
    </row>
    <row r="188" spans="16:17" ht="12" customHeight="1">
      <c r="P188" s="57">
        <v>187</v>
      </c>
      <c r="Q188" s="55" t="str">
        <f t="shared" si="7"/>
        <v>吉田島総合</v>
      </c>
    </row>
    <row r="189" spans="16:17" ht="12" customHeight="1">
      <c r="P189" s="57">
        <v>188</v>
      </c>
      <c r="Q189" s="55" t="str">
        <f t="shared" si="7"/>
        <v>平塚農業</v>
      </c>
    </row>
    <row r="190" spans="16:17" ht="12" customHeight="1">
      <c r="P190" s="57">
        <v>189</v>
      </c>
      <c r="Q190" s="55" t="str">
        <f t="shared" si="7"/>
        <v>相洋</v>
      </c>
    </row>
    <row r="191" spans="16:17" ht="12" customHeight="1">
      <c r="P191" s="57">
        <v>190</v>
      </c>
      <c r="Q191" s="55" t="str">
        <f t="shared" si="7"/>
        <v>立花学園</v>
      </c>
    </row>
    <row r="192" spans="16:17" ht="12" customHeight="1">
      <c r="P192" s="57">
        <v>191</v>
      </c>
      <c r="Q192" s="55" t="str">
        <f t="shared" si="7"/>
        <v>平塚学園</v>
      </c>
    </row>
    <row r="193" spans="16:17" ht="12" customHeight="1">
      <c r="P193" s="57">
        <v>192</v>
      </c>
      <c r="Q193" s="55" t="str">
        <f t="shared" si="7"/>
        <v>旭丘</v>
      </c>
    </row>
    <row r="194" spans="16:17" ht="12" customHeight="1">
      <c r="P194" s="57">
        <v>193</v>
      </c>
      <c r="Q194" s="55" t="str">
        <f t="shared" si="7"/>
        <v>星槎国際湘南</v>
      </c>
    </row>
  </sheetData>
  <phoneticPr fontId="3"/>
  <conditionalFormatting sqref="N2:N20 N27:N35 L2:L35 J2:J17 H2:H24 B2:B22 D2:D36 F2:F7 F9:F37">
    <cfRule type="cellIs" dxfId="0" priority="1" stopIfTrue="1" operator="equal">
      <formula>#REF!</formula>
    </cfRule>
  </conditionalFormatting>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2"/>
  <sheetViews>
    <sheetView zoomScale="90" zoomScaleNormal="90" workbookViewId="0">
      <selection activeCell="Q64" sqref="Q64:Q65"/>
    </sheetView>
  </sheetViews>
  <sheetFormatPr defaultRowHeight="15" customHeight="1"/>
  <cols>
    <col min="1" max="1" width="1.75" style="59" customWidth="1"/>
    <col min="2" max="2" width="1.375" style="59" customWidth="1"/>
    <col min="3" max="3" width="14.25" style="59" customWidth="1"/>
    <col min="4" max="4" width="1.625" style="59" customWidth="1"/>
    <col min="5" max="5" width="16.75" style="59" customWidth="1"/>
    <col min="6" max="6" width="1.625" style="59" customWidth="1"/>
    <col min="7" max="7" width="12.375" style="60" customWidth="1"/>
    <col min="8" max="8" width="2.75" style="100" customWidth="1"/>
    <col min="9" max="9" width="3.125" style="59" customWidth="1"/>
    <col min="10" max="10" width="2.75" style="100" customWidth="1"/>
    <col min="11" max="11" width="15.125" style="60" customWidth="1"/>
    <col min="12" max="12" width="1.625" style="59" customWidth="1"/>
    <col min="13" max="13" width="14.25" style="60" customWidth="1"/>
    <col min="14" max="14" width="2.75" style="180" customWidth="1"/>
    <col min="15" max="15" width="3.125" style="59" customWidth="1"/>
    <col min="16" max="16" width="2.625" style="180" customWidth="1"/>
    <col min="17" max="17" width="16.625" style="60" customWidth="1"/>
    <col min="18" max="18" width="2.125" style="60" customWidth="1"/>
    <col min="19" max="19" width="2.375" style="59" customWidth="1"/>
    <col min="20" max="20" width="5.125" style="59" customWidth="1"/>
    <col min="21" max="21" width="3.25" style="59" customWidth="1"/>
    <col min="22" max="22" width="10.5" style="59" bestFit="1" customWidth="1"/>
    <col min="23" max="23" width="2.125" style="59" customWidth="1"/>
    <col min="24" max="24" width="3.875" style="59" customWidth="1"/>
    <col min="25" max="25" width="2.375" style="59" customWidth="1"/>
    <col min="26" max="16384" width="9" style="59"/>
  </cols>
  <sheetData>
    <row r="1" spans="2:22" ht="15" customHeight="1">
      <c r="B1" s="57" t="s">
        <v>444</v>
      </c>
      <c r="S1" s="149"/>
    </row>
    <row r="2" spans="2:22" ht="15" customHeight="1">
      <c r="C2" s="57" t="s">
        <v>449</v>
      </c>
      <c r="S2" s="149"/>
      <c r="T2" s="97"/>
      <c r="U2" s="97"/>
      <c r="V2" s="108"/>
    </row>
    <row r="3" spans="2:22" ht="15" customHeight="1">
      <c r="S3" s="149"/>
      <c r="V3" s="109"/>
    </row>
    <row r="4" spans="2:22" ht="15" customHeight="1">
      <c r="B4" s="57"/>
      <c r="C4" s="150" t="s">
        <v>356</v>
      </c>
      <c r="D4" s="151"/>
      <c r="E4" s="152" t="s">
        <v>148</v>
      </c>
      <c r="F4" s="153"/>
      <c r="G4" s="387" t="s">
        <v>446</v>
      </c>
      <c r="H4" s="388"/>
      <c r="I4" s="388"/>
      <c r="J4" s="388"/>
      <c r="K4" s="389"/>
      <c r="L4" s="42"/>
      <c r="M4" s="387" t="s">
        <v>447</v>
      </c>
      <c r="N4" s="388"/>
      <c r="O4" s="388"/>
      <c r="P4" s="388"/>
      <c r="Q4" s="389"/>
      <c r="S4" s="149"/>
      <c r="V4" s="109"/>
    </row>
    <row r="5" spans="2:22" ht="15" customHeight="1">
      <c r="B5" s="57"/>
      <c r="C5" s="59" t="str">
        <f>立て型!B4</f>
        <v>Ａブロック</v>
      </c>
      <c r="E5" s="59" t="str">
        <f>立て型!C4</f>
        <v>大師高</v>
      </c>
      <c r="G5" s="60" t="str">
        <f>立て型!D4</f>
        <v>大　　師</v>
      </c>
      <c r="H5" s="180">
        <v>4</v>
      </c>
      <c r="I5" s="59" t="s">
        <v>82</v>
      </c>
      <c r="J5" s="180">
        <v>3</v>
      </c>
      <c r="K5" s="60" t="str">
        <f>立て型!E4</f>
        <v>市川崎・総合科学</v>
      </c>
      <c r="M5" s="60" t="str">
        <f>立て型!F4</f>
        <v>橘</v>
      </c>
      <c r="N5" s="180">
        <v>9</v>
      </c>
      <c r="O5" s="59" t="s">
        <v>82</v>
      </c>
      <c r="P5" s="180">
        <v>9</v>
      </c>
      <c r="Q5" s="60" t="str">
        <f>立て型!G4</f>
        <v>麻　　生</v>
      </c>
      <c r="S5" s="149"/>
      <c r="V5" s="109"/>
    </row>
    <row r="6" spans="2:22" ht="15" customHeight="1">
      <c r="B6" s="57"/>
      <c r="C6" s="59" t="str">
        <f>立て型!B5</f>
        <v>Ｂブロック</v>
      </c>
      <c r="E6" s="59" t="str">
        <f>立て型!C5</f>
        <v>桐光学園高</v>
      </c>
      <c r="G6" s="60" t="str">
        <f>立て型!E5</f>
        <v>生　　田</v>
      </c>
      <c r="H6" s="180">
        <v>3</v>
      </c>
      <c r="I6" s="59" t="s">
        <v>82</v>
      </c>
      <c r="J6" s="180">
        <v>1</v>
      </c>
      <c r="K6" s="60" t="str">
        <f>立て型!D5</f>
        <v>桐光学園</v>
      </c>
      <c r="M6" s="60" t="str">
        <f>立て型!G5</f>
        <v>生 田 東</v>
      </c>
      <c r="N6" s="180">
        <v>9</v>
      </c>
      <c r="O6" s="59" t="s">
        <v>82</v>
      </c>
      <c r="P6" s="180">
        <v>6</v>
      </c>
      <c r="Q6" s="60" t="str">
        <f>立て型!F5</f>
        <v>菅</v>
      </c>
      <c r="S6" s="149"/>
      <c r="V6" s="109"/>
    </row>
    <row r="7" spans="2:22" ht="15" customHeight="1">
      <c r="B7" s="57"/>
      <c r="C7" s="59" t="str">
        <f>立て型!B6</f>
        <v>Ｃブロック</v>
      </c>
      <c r="E7" s="59" t="str">
        <f>立て型!C6</f>
        <v>川崎工科高</v>
      </c>
      <c r="G7" s="60" t="str">
        <f>立て型!E6</f>
        <v>幸</v>
      </c>
      <c r="H7" s="180">
        <v>4</v>
      </c>
      <c r="I7" s="59" t="s">
        <v>82</v>
      </c>
      <c r="J7" s="180">
        <v>3</v>
      </c>
      <c r="K7" s="60" t="str">
        <f>立て型!D6</f>
        <v>川崎工科</v>
      </c>
      <c r="M7" s="60" t="str">
        <f>立て型!F6</f>
        <v>新　　城</v>
      </c>
      <c r="N7" s="180">
        <v>2</v>
      </c>
      <c r="O7" s="59" t="s">
        <v>82</v>
      </c>
      <c r="P7" s="180">
        <v>1</v>
      </c>
      <c r="Q7" s="60" t="str">
        <f>立て型!G6</f>
        <v>向の岡工業</v>
      </c>
      <c r="S7" s="149"/>
      <c r="V7" s="109"/>
    </row>
    <row r="8" spans="2:22" ht="15" customHeight="1">
      <c r="B8" s="57"/>
      <c r="C8" s="59" t="str">
        <f>立て型!B7</f>
        <v>Ｄブロック</v>
      </c>
      <c r="E8" s="59" t="str">
        <f>立て型!C7</f>
        <v>住吉高</v>
      </c>
      <c r="G8" s="60" t="str">
        <f>立て型!D7</f>
        <v>住　　吉</v>
      </c>
      <c r="H8" s="180">
        <v>10</v>
      </c>
      <c r="I8" s="59" t="s">
        <v>82</v>
      </c>
      <c r="J8" s="180">
        <v>0</v>
      </c>
      <c r="K8" s="60" t="str">
        <f>立て型!E7</f>
        <v>川 崎 北</v>
      </c>
      <c r="M8" s="60" t="str">
        <f>立て型!G7</f>
        <v>高　　津</v>
      </c>
      <c r="N8" s="180">
        <v>5</v>
      </c>
      <c r="O8" s="59" t="s">
        <v>82</v>
      </c>
      <c r="P8" s="180">
        <v>3</v>
      </c>
      <c r="Q8" s="60" t="str">
        <f>立て型!F7</f>
        <v>法 政 二</v>
      </c>
      <c r="S8" s="149"/>
      <c r="V8" s="109"/>
    </row>
    <row r="9" spans="2:22" ht="15" customHeight="1">
      <c r="B9" s="57"/>
      <c r="C9" s="59" t="str">
        <f>立て型!B8</f>
        <v>Ｅブロック</v>
      </c>
      <c r="E9" s="59" t="str">
        <f>立て型!C8</f>
        <v>多摩高</v>
      </c>
      <c r="G9" s="60" t="str">
        <f>立て型!D8</f>
        <v>多　　摩</v>
      </c>
      <c r="H9" s="180">
        <v>11</v>
      </c>
      <c r="I9" s="59" t="s">
        <v>82</v>
      </c>
      <c r="J9" s="180">
        <v>1</v>
      </c>
      <c r="K9" s="60" t="str">
        <f>立て型!E8</f>
        <v>県 川 崎</v>
      </c>
      <c r="M9" s="60" t="str">
        <f>立て型!F8</f>
        <v>百 合 丘</v>
      </c>
      <c r="N9" s="180">
        <v>8</v>
      </c>
      <c r="O9" s="59" t="s">
        <v>82</v>
      </c>
      <c r="P9" s="180">
        <v>3</v>
      </c>
      <c r="Q9" s="60" t="e">
        <f>立て型!G8</f>
        <v>#REF!</v>
      </c>
      <c r="S9" s="149"/>
      <c r="V9" s="109"/>
    </row>
    <row r="10" spans="2:22" ht="15" customHeight="1">
      <c r="B10" s="57"/>
      <c r="H10" s="180"/>
      <c r="J10" s="180"/>
      <c r="S10" s="149"/>
      <c r="V10" s="109"/>
    </row>
    <row r="11" spans="2:22" ht="15" customHeight="1">
      <c r="B11" s="57"/>
      <c r="H11" s="180"/>
      <c r="J11" s="180"/>
      <c r="S11" s="149"/>
      <c r="V11" s="109"/>
    </row>
    <row r="12" spans="2:22" ht="18" customHeight="1">
      <c r="C12" s="150" t="s">
        <v>297</v>
      </c>
      <c r="D12" s="151"/>
      <c r="E12" s="152" t="s">
        <v>148</v>
      </c>
      <c r="F12" s="153"/>
      <c r="G12" s="387" t="s">
        <v>446</v>
      </c>
      <c r="H12" s="388"/>
      <c r="I12" s="388"/>
      <c r="J12" s="388"/>
      <c r="K12" s="389"/>
      <c r="L12" s="42"/>
      <c r="M12" s="387" t="s">
        <v>447</v>
      </c>
      <c r="N12" s="388"/>
      <c r="O12" s="388"/>
      <c r="P12" s="388"/>
      <c r="Q12" s="389"/>
      <c r="R12" s="211"/>
      <c r="S12" s="149"/>
    </row>
    <row r="13" spans="2:22" ht="15" customHeight="1">
      <c r="C13" s="61" t="str">
        <f>立て型!B12</f>
        <v>Ａブロック</v>
      </c>
      <c r="D13" s="61"/>
      <c r="E13" s="61" t="str">
        <f>立て型!C12</f>
        <v>横浜桜陽高</v>
      </c>
      <c r="F13" s="61"/>
      <c r="G13" s="60" t="str">
        <f>立て型!D12</f>
        <v>横浜桜陽</v>
      </c>
      <c r="H13" s="100">
        <v>8</v>
      </c>
      <c r="I13" s="59" t="s">
        <v>82</v>
      </c>
      <c r="J13" s="100">
        <v>0</v>
      </c>
      <c r="K13" s="245" t="str">
        <f>立て型!E12</f>
        <v>岸　　根</v>
      </c>
      <c r="M13" s="60" t="str">
        <f>立て型!G12</f>
        <v>県 商 工</v>
      </c>
      <c r="N13" s="180">
        <v>10</v>
      </c>
      <c r="O13" s="59" t="s">
        <v>82</v>
      </c>
      <c r="P13" s="180">
        <v>0</v>
      </c>
      <c r="Q13" s="60" t="str">
        <f>立て型!F12</f>
        <v>荏　　田</v>
      </c>
      <c r="S13" s="149"/>
    </row>
    <row r="14" spans="2:22" ht="15" customHeight="1">
      <c r="C14" s="61" t="str">
        <f>立て型!B13</f>
        <v>Ｂブロック</v>
      </c>
      <c r="E14" s="61" t="str">
        <f>立て型!C13</f>
        <v>慶應義塾高</v>
      </c>
      <c r="G14" s="60" t="str">
        <f>立て型!E13</f>
        <v>関東学院</v>
      </c>
      <c r="H14" s="100">
        <v>4</v>
      </c>
      <c r="I14" s="59" t="s">
        <v>82</v>
      </c>
      <c r="J14" s="100">
        <v>1</v>
      </c>
      <c r="K14" s="60" t="str">
        <f>立て型!D13</f>
        <v>慶應義塾</v>
      </c>
      <c r="M14" s="60" t="str">
        <f>立て型!G13</f>
        <v>舞　　岡</v>
      </c>
      <c r="N14" s="180">
        <v>10</v>
      </c>
      <c r="O14" s="59" t="s">
        <v>82</v>
      </c>
      <c r="P14" s="180">
        <v>0</v>
      </c>
      <c r="Q14" s="60" t="str">
        <f>立て型!F13</f>
        <v>横浜立野</v>
      </c>
      <c r="S14" s="149"/>
    </row>
    <row r="15" spans="2:22" ht="15" customHeight="1">
      <c r="C15" s="61" t="str">
        <f>立て型!B14</f>
        <v>Ｃブロック</v>
      </c>
      <c r="E15" s="61" t="str">
        <f>立て型!C14</f>
        <v>希望ヶ丘高</v>
      </c>
      <c r="G15" s="60" t="str">
        <f>立て型!D14</f>
        <v>希望ヶ丘</v>
      </c>
      <c r="H15" s="100">
        <v>8</v>
      </c>
      <c r="I15" s="59" t="s">
        <v>82</v>
      </c>
      <c r="J15" s="100">
        <v>5</v>
      </c>
      <c r="K15" s="60" t="str">
        <f>立て型!E14</f>
        <v>磯子工業</v>
      </c>
      <c r="M15" s="60" t="str">
        <f>立て型!G14</f>
        <v>新　　栄</v>
      </c>
      <c r="N15" s="180">
        <v>12</v>
      </c>
      <c r="O15" s="59" t="s">
        <v>82</v>
      </c>
      <c r="P15" s="180">
        <v>0</v>
      </c>
      <c r="Q15" s="60" t="str">
        <f>立て型!F14</f>
        <v>白　　山</v>
      </c>
      <c r="S15" s="149"/>
    </row>
    <row r="16" spans="2:22" ht="15" customHeight="1">
      <c r="C16" s="61" t="str">
        <f>立て型!B15</f>
        <v>Ｄブロック</v>
      </c>
      <c r="E16" s="61" t="str">
        <f>立て型!C15</f>
        <v>横浜商大高</v>
      </c>
      <c r="G16" s="60" t="str">
        <f>立て型!D15</f>
        <v>横浜商大</v>
      </c>
      <c r="H16" s="100">
        <v>20</v>
      </c>
      <c r="I16" s="59" t="s">
        <v>82</v>
      </c>
      <c r="J16" s="100">
        <v>0</v>
      </c>
      <c r="K16" s="245" t="str">
        <f>立て型!E15</f>
        <v>サレジオ学院</v>
      </c>
      <c r="M16" s="60" t="str">
        <f>立て型!F15</f>
        <v>秀　　英</v>
      </c>
      <c r="N16" s="180">
        <v>2</v>
      </c>
      <c r="O16" s="59" t="s">
        <v>82</v>
      </c>
      <c r="P16" s="180">
        <v>1</v>
      </c>
      <c r="Q16" s="60" t="str">
        <f>立て型!G15</f>
        <v>上 矢 部</v>
      </c>
      <c r="S16" s="149"/>
    </row>
    <row r="17" spans="3:19" ht="15" customHeight="1">
      <c r="C17" s="61" t="str">
        <f>立て型!B16</f>
        <v>Ｅブロック</v>
      </c>
      <c r="E17" s="61" t="str">
        <f>立て型!C16</f>
        <v>金沢高</v>
      </c>
      <c r="G17" s="60" t="str">
        <f>立て型!D16</f>
        <v>金　　沢</v>
      </c>
      <c r="H17" s="174">
        <v>12</v>
      </c>
      <c r="I17" s="59" t="s">
        <v>82</v>
      </c>
      <c r="J17" s="174">
        <v>2</v>
      </c>
      <c r="K17" s="60" t="str">
        <f>立て型!E16</f>
        <v>東</v>
      </c>
      <c r="M17" s="60" t="str">
        <f>立て型!G16</f>
        <v>市 ヶ 尾</v>
      </c>
      <c r="N17" s="180">
        <v>13</v>
      </c>
      <c r="O17" s="59" t="s">
        <v>82</v>
      </c>
      <c r="P17" s="180">
        <v>2</v>
      </c>
      <c r="Q17" s="60" t="str">
        <f>立て型!F16</f>
        <v>港　　北</v>
      </c>
      <c r="S17" s="149"/>
    </row>
    <row r="18" spans="3:19" ht="15" customHeight="1">
      <c r="C18" s="61" t="str">
        <f>立て型!B17</f>
        <v>Ｆブロック</v>
      </c>
      <c r="E18" s="160" t="str">
        <f>立て型!C17</f>
        <v>南高</v>
      </c>
      <c r="G18" s="60" t="str">
        <f>立て型!D17</f>
        <v>南</v>
      </c>
      <c r="H18" s="100">
        <v>11</v>
      </c>
      <c r="I18" s="59" t="s">
        <v>82</v>
      </c>
      <c r="J18" s="100">
        <v>0</v>
      </c>
      <c r="K18" s="60" t="str">
        <f>立て型!E17</f>
        <v>橘 学 苑</v>
      </c>
      <c r="M18" s="60" t="str">
        <f>立て型!F17</f>
        <v>保土ヶ谷</v>
      </c>
      <c r="N18" s="180">
        <v>9</v>
      </c>
      <c r="O18" s="59" t="s">
        <v>82</v>
      </c>
      <c r="P18" s="180">
        <v>1</v>
      </c>
      <c r="Q18" s="60" t="str">
        <f>立て型!G17</f>
        <v>横浜緑園・横浜明朋</v>
      </c>
      <c r="S18" s="149"/>
    </row>
    <row r="19" spans="3:19" ht="15" customHeight="1">
      <c r="C19" s="61" t="str">
        <f>立て型!B18</f>
        <v>Ｇブロック</v>
      </c>
      <c r="E19" s="61" t="str">
        <f>立て型!C18</f>
        <v>武相高</v>
      </c>
      <c r="G19" s="60" t="str">
        <f>立て型!D18</f>
        <v>武　　相</v>
      </c>
      <c r="H19" s="100">
        <v>10</v>
      </c>
      <c r="I19" s="59" t="s">
        <v>82</v>
      </c>
      <c r="J19" s="100">
        <v>3</v>
      </c>
      <c r="K19" s="60" t="str">
        <f>立て型!E18</f>
        <v>柏　　陽</v>
      </c>
      <c r="M19" s="60" t="str">
        <f>立て型!F18</f>
        <v>金沢総合</v>
      </c>
      <c r="N19" s="180">
        <v>12</v>
      </c>
      <c r="O19" s="59" t="s">
        <v>82</v>
      </c>
      <c r="P19" s="180">
        <v>5</v>
      </c>
      <c r="Q19" s="60" t="str">
        <f>立て型!G18</f>
        <v>横浜平沼</v>
      </c>
      <c r="S19" s="149"/>
    </row>
    <row r="20" spans="3:19" ht="15" customHeight="1">
      <c r="C20" s="61" t="str">
        <f>立て型!B19</f>
        <v>Ｈブロック</v>
      </c>
      <c r="E20" s="61" t="str">
        <f>立て型!C19</f>
        <v>川和高</v>
      </c>
      <c r="G20" s="60" t="str">
        <f>立て型!D19</f>
        <v>川　　和</v>
      </c>
      <c r="H20" s="100">
        <v>6</v>
      </c>
      <c r="I20" s="59" t="s">
        <v>82</v>
      </c>
      <c r="J20" s="100">
        <v>1</v>
      </c>
      <c r="K20" s="245" t="str">
        <f>立て型!E19</f>
        <v>光　　陵</v>
      </c>
      <c r="M20" s="60" t="str">
        <f>立て型!G19</f>
        <v>旭</v>
      </c>
      <c r="N20" s="180">
        <v>5</v>
      </c>
      <c r="O20" s="59" t="s">
        <v>82</v>
      </c>
      <c r="P20" s="180">
        <v>0</v>
      </c>
      <c r="Q20" s="60" t="str">
        <f>立て型!F19</f>
        <v>瀬　　谷</v>
      </c>
      <c r="S20" s="149"/>
    </row>
    <row r="21" spans="3:19" ht="15" customHeight="1">
      <c r="C21" s="61" t="str">
        <f>立て型!B20</f>
        <v>Ｉブロック</v>
      </c>
      <c r="E21" s="61" t="str">
        <f>立て型!C20</f>
        <v>横浜創学館高</v>
      </c>
      <c r="G21" s="60" t="str">
        <f>立て型!D20</f>
        <v>横浜創学館</v>
      </c>
      <c r="H21" s="100">
        <v>23</v>
      </c>
      <c r="I21" s="59" t="s">
        <v>82</v>
      </c>
      <c r="J21" s="100">
        <v>0</v>
      </c>
      <c r="K21" s="60" t="str">
        <f>立て型!E20</f>
        <v>新　　羽</v>
      </c>
      <c r="M21" s="60" t="str">
        <f>立て型!G20</f>
        <v>横 浜 栄</v>
      </c>
      <c r="N21" s="180">
        <v>9</v>
      </c>
      <c r="O21" s="59" t="s">
        <v>82</v>
      </c>
      <c r="P21" s="180">
        <v>8</v>
      </c>
      <c r="Q21" s="60" t="str">
        <f>立て型!F20</f>
        <v>山手学院</v>
      </c>
      <c r="S21" s="149"/>
    </row>
    <row r="22" spans="3:19" ht="15" customHeight="1">
      <c r="C22" s="61" t="str">
        <f>立て型!B21</f>
        <v>Ｊブロック</v>
      </c>
      <c r="E22" s="61" t="str">
        <f>立て型!C21</f>
        <v>神奈川工高</v>
      </c>
      <c r="G22" s="60" t="str">
        <f>立て型!D21</f>
        <v>神奈川工</v>
      </c>
      <c r="H22" s="100">
        <v>21</v>
      </c>
      <c r="I22" s="59" t="s">
        <v>82</v>
      </c>
      <c r="J22" s="100">
        <v>5</v>
      </c>
      <c r="K22" s="60" t="str">
        <f>立て型!E21</f>
        <v>城　　郷</v>
      </c>
      <c r="M22" s="60" t="str">
        <f>立て型!G21</f>
        <v>横浜学園</v>
      </c>
      <c r="N22" s="180">
        <v>6</v>
      </c>
      <c r="O22" s="59" t="s">
        <v>82</v>
      </c>
      <c r="P22" s="180">
        <v>1</v>
      </c>
      <c r="Q22" s="60" t="str">
        <f>立て型!F21</f>
        <v>鶴見大附</v>
      </c>
      <c r="S22" s="149"/>
    </row>
    <row r="23" spans="3:19" ht="15" customHeight="1">
      <c r="C23" s="61" t="str">
        <f>立て型!B22</f>
        <v>Ｋブロック</v>
      </c>
      <c r="E23" s="61" t="str">
        <f>立て型!C22</f>
        <v>横浜隼人高</v>
      </c>
      <c r="G23" s="60" t="str">
        <f>立て型!D22</f>
        <v>横浜隼人</v>
      </c>
      <c r="H23" s="100">
        <v>7</v>
      </c>
      <c r="I23" s="59" t="s">
        <v>82</v>
      </c>
      <c r="J23" s="100">
        <v>0</v>
      </c>
      <c r="K23" s="60" t="str">
        <f>立て型!E22</f>
        <v>横浜翠嵐</v>
      </c>
      <c r="M23" s="60" t="str">
        <f>立て型!G22</f>
        <v>元 石 川</v>
      </c>
      <c r="N23" s="180">
        <v>2</v>
      </c>
      <c r="O23" s="59" t="s">
        <v>82</v>
      </c>
      <c r="P23" s="180">
        <v>1</v>
      </c>
      <c r="Q23" s="60" t="str">
        <f>立て型!F22</f>
        <v>中大横浜</v>
      </c>
      <c r="S23" s="149"/>
    </row>
    <row r="24" spans="3:19" ht="15" customHeight="1">
      <c r="C24" s="61" t="str">
        <f>立て型!B23</f>
        <v>Ｌブロック</v>
      </c>
      <c r="E24" s="61" t="str">
        <f>立て型!C23</f>
        <v>横浜商業高</v>
      </c>
      <c r="G24" s="60" t="str">
        <f>立て型!E23</f>
        <v>横浜ｻｲｴﾝｽﾌﾛﾝﾃｨｱ</v>
      </c>
      <c r="H24" s="174">
        <v>9</v>
      </c>
      <c r="I24" s="59" t="s">
        <v>82</v>
      </c>
      <c r="J24" s="174">
        <v>8</v>
      </c>
      <c r="K24" s="60" t="str">
        <f>立て型!D23</f>
        <v>横浜商業</v>
      </c>
      <c r="M24" s="60" t="str">
        <f>立て型!F23</f>
        <v>松　　陽</v>
      </c>
      <c r="N24" s="180">
        <v>12</v>
      </c>
      <c r="O24" s="59" t="s">
        <v>82</v>
      </c>
      <c r="P24" s="180">
        <v>5</v>
      </c>
      <c r="Q24" s="60" t="str">
        <f>立て型!G23</f>
        <v>瀬 谷 西</v>
      </c>
      <c r="S24" s="149"/>
    </row>
    <row r="25" spans="3:19" ht="15" customHeight="1">
      <c r="C25" s="61" t="str">
        <f>立て型!B24</f>
        <v>Ｍブロック</v>
      </c>
      <c r="E25" s="61" t="str">
        <f>立て型!C24</f>
        <v>横浜清陵高</v>
      </c>
      <c r="G25" s="60" t="str">
        <f>立て型!D24</f>
        <v>横浜清陵</v>
      </c>
      <c r="H25" s="100">
        <v>20</v>
      </c>
      <c r="I25" s="59" t="s">
        <v>82</v>
      </c>
      <c r="J25" s="100">
        <v>0</v>
      </c>
      <c r="K25" s="181" t="str">
        <f>立て型!E24</f>
        <v>田奈・釜利谷・永谷</v>
      </c>
      <c r="M25" s="60" t="str">
        <f>立て型!F24</f>
        <v>神奈川大附</v>
      </c>
      <c r="N25" s="180">
        <v>9</v>
      </c>
      <c r="O25" s="59" t="s">
        <v>82</v>
      </c>
      <c r="P25" s="180">
        <v>2</v>
      </c>
      <c r="Q25" s="60" t="str">
        <f>立て型!G24</f>
        <v>横浜緑ヶ丘</v>
      </c>
      <c r="S25" s="149"/>
    </row>
    <row r="26" spans="3:19" ht="15" customHeight="1">
      <c r="C26" s="61" t="str">
        <f>立て型!B25</f>
        <v>Ｎブロック</v>
      </c>
      <c r="E26" s="61" t="str">
        <f>立て型!C25</f>
        <v>戸塚高</v>
      </c>
      <c r="G26" s="60" t="str">
        <f>立て型!D25</f>
        <v>戸　　塚</v>
      </c>
      <c r="H26" s="100">
        <v>8</v>
      </c>
      <c r="I26" s="59" t="s">
        <v>82</v>
      </c>
      <c r="J26" s="100">
        <v>1</v>
      </c>
      <c r="K26" s="60" t="str">
        <f>立て型!E25</f>
        <v>横浜南陵</v>
      </c>
      <c r="M26" s="60" t="str">
        <f>立て型!G25</f>
        <v>関東六浦</v>
      </c>
      <c r="N26" s="180">
        <v>3</v>
      </c>
      <c r="O26" s="59" t="s">
        <v>82</v>
      </c>
      <c r="P26" s="180">
        <v>2</v>
      </c>
      <c r="Q26" s="60" t="str">
        <f>立て型!F25</f>
        <v>鶴　　見</v>
      </c>
      <c r="S26" s="149"/>
    </row>
    <row r="27" spans="3:19" ht="15" customHeight="1">
      <c r="C27" s="61" t="str">
        <f>立て型!B26</f>
        <v>Ｏブロック</v>
      </c>
      <c r="E27" s="61" t="str">
        <f>立て型!C26</f>
        <v>日大高</v>
      </c>
      <c r="G27" s="60" t="str">
        <f>立て型!D26</f>
        <v>日　　大</v>
      </c>
      <c r="H27" s="174">
        <v>9</v>
      </c>
      <c r="I27" s="59" t="s">
        <v>82</v>
      </c>
      <c r="J27" s="174">
        <v>2</v>
      </c>
      <c r="K27" s="60" t="str">
        <f>立て型!E26</f>
        <v>氷 取 沢</v>
      </c>
      <c r="M27" s="60" t="str">
        <f>立て型!F26</f>
        <v>横浜翠陵</v>
      </c>
      <c r="N27" s="180">
        <v>7</v>
      </c>
      <c r="O27" s="59" t="s">
        <v>82</v>
      </c>
      <c r="P27" s="180">
        <v>6</v>
      </c>
      <c r="Q27" s="60" t="str">
        <f>立て型!G26</f>
        <v>浅　　野</v>
      </c>
      <c r="S27" s="149"/>
    </row>
    <row r="28" spans="3:19" ht="15" customHeight="1">
      <c r="C28" s="61" t="str">
        <f>立て型!B27</f>
        <v>Ｐブロック</v>
      </c>
      <c r="E28" s="61" t="str">
        <f>立て型!C27</f>
        <v>桜丘高</v>
      </c>
      <c r="G28" s="60" t="str">
        <f>立て型!E27</f>
        <v>金　　井</v>
      </c>
      <c r="H28" s="100">
        <v>3</v>
      </c>
      <c r="I28" s="59" t="s">
        <v>82</v>
      </c>
      <c r="J28" s="100">
        <v>1</v>
      </c>
      <c r="K28" s="60" t="str">
        <f>立て型!D27</f>
        <v>桜　　丘</v>
      </c>
      <c r="M28" s="60" t="str">
        <f>立て型!F27</f>
        <v>霧 が 丘</v>
      </c>
      <c r="N28" s="180">
        <v>17</v>
      </c>
      <c r="O28" s="59" t="s">
        <v>82</v>
      </c>
      <c r="P28" s="180">
        <v>12</v>
      </c>
      <c r="Q28" s="60" t="e">
        <f>立て型!G27</f>
        <v>#REF!</v>
      </c>
      <c r="S28" s="149"/>
    </row>
    <row r="29" spans="3:19" ht="15" customHeight="1">
      <c r="C29" s="61" t="str">
        <f>立て型!B28</f>
        <v>Ｑブロック</v>
      </c>
      <c r="E29" s="61" t="str">
        <f>立て型!C28</f>
        <v>神奈川工高</v>
      </c>
      <c r="G29" s="60" t="str">
        <f>立て型!D28</f>
        <v>神奈川工</v>
      </c>
      <c r="H29" s="100">
        <v>11</v>
      </c>
      <c r="I29" s="59" t="s">
        <v>82</v>
      </c>
      <c r="J29" s="100">
        <v>0</v>
      </c>
      <c r="K29" s="60" t="str">
        <f>立て型!E28</f>
        <v>港　　北</v>
      </c>
      <c r="S29" s="149"/>
    </row>
    <row r="30" spans="3:19" ht="15" customHeight="1">
      <c r="C30" s="61"/>
      <c r="E30" s="61"/>
      <c r="H30" s="180"/>
      <c r="J30" s="180"/>
      <c r="S30" s="149"/>
    </row>
    <row r="31" spans="3:19" ht="15" customHeight="1">
      <c r="C31" s="61"/>
      <c r="E31" s="61"/>
      <c r="H31" s="174"/>
      <c r="J31" s="174"/>
      <c r="S31" s="149"/>
    </row>
    <row r="32" spans="3:19" ht="15" customHeight="1">
      <c r="C32" s="152" t="s">
        <v>72</v>
      </c>
      <c r="D32" s="151"/>
      <c r="E32" s="152" t="s">
        <v>148</v>
      </c>
      <c r="F32" s="153"/>
      <c r="G32" s="387" t="s">
        <v>446</v>
      </c>
      <c r="H32" s="388"/>
      <c r="I32" s="388"/>
      <c r="J32" s="388"/>
      <c r="K32" s="389"/>
      <c r="L32" s="42"/>
      <c r="M32" s="387" t="s">
        <v>447</v>
      </c>
      <c r="N32" s="388"/>
      <c r="O32" s="388"/>
      <c r="P32" s="388"/>
      <c r="Q32" s="389"/>
      <c r="S32" s="149"/>
    </row>
    <row r="33" spans="3:19" ht="15" customHeight="1">
      <c r="C33" s="61" t="str">
        <f>立て型!B33</f>
        <v>Ａブロック</v>
      </c>
      <c r="E33" s="61" t="str">
        <f>立て型!C33</f>
        <v>湘南台高</v>
      </c>
      <c r="G33" s="60" t="str">
        <f>立て型!D33</f>
        <v>湘 南 台</v>
      </c>
      <c r="H33" s="174">
        <v>7</v>
      </c>
      <c r="I33" s="59" t="s">
        <v>82</v>
      </c>
      <c r="J33" s="174">
        <v>0</v>
      </c>
      <c r="K33" s="60" t="str">
        <f>立て型!E33</f>
        <v>鶴　　嶺</v>
      </c>
      <c r="M33" s="60" t="str">
        <f>立て型!G33</f>
        <v>藤沢総合</v>
      </c>
      <c r="N33" s="180">
        <v>9</v>
      </c>
      <c r="O33" s="59" t="s">
        <v>82</v>
      </c>
      <c r="P33" s="180">
        <v>4</v>
      </c>
      <c r="Q33" s="60" t="str">
        <f>立て型!F33</f>
        <v>湘　　南</v>
      </c>
      <c r="S33" s="149"/>
    </row>
    <row r="34" spans="3:19" ht="15" customHeight="1">
      <c r="C34" s="61" t="str">
        <f>立て型!B34</f>
        <v>Ｂブロック</v>
      </c>
      <c r="E34" s="61" t="str">
        <f>立て型!C34</f>
        <v>藤沢八部</v>
      </c>
      <c r="G34" s="60" t="str">
        <f>立て型!E34</f>
        <v>藤 沢 西</v>
      </c>
      <c r="H34" s="174">
        <v>10</v>
      </c>
      <c r="I34" s="59" t="s">
        <v>82</v>
      </c>
      <c r="J34" s="174">
        <v>0</v>
      </c>
      <c r="K34" s="60" t="str">
        <f>立て型!D34</f>
        <v>湘南工科</v>
      </c>
      <c r="M34" s="60" t="str">
        <f>立て型!G34</f>
        <v>アレセイア湘南</v>
      </c>
      <c r="N34" s="180">
        <v>7</v>
      </c>
      <c r="O34" s="59" t="s">
        <v>82</v>
      </c>
      <c r="P34" s="180">
        <v>2</v>
      </c>
      <c r="Q34" s="60" t="str">
        <f>立て型!F34</f>
        <v>七里ガ浜</v>
      </c>
      <c r="S34" s="149"/>
    </row>
    <row r="35" spans="3:19" ht="15" customHeight="1">
      <c r="C35" s="61" t="str">
        <f>立て型!B35</f>
        <v>Ｃブロック</v>
      </c>
      <c r="E35" s="61" t="str">
        <f>立て型!C35</f>
        <v>藤沢翔陵高</v>
      </c>
      <c r="G35" s="60" t="str">
        <f>立て型!D35</f>
        <v>藤沢翔陵</v>
      </c>
      <c r="H35" s="174">
        <v>7</v>
      </c>
      <c r="I35" s="59" t="s">
        <v>82</v>
      </c>
      <c r="J35" s="174">
        <v>0</v>
      </c>
      <c r="K35" s="60" t="str">
        <f>立て型!E35</f>
        <v>寒　　川</v>
      </c>
      <c r="M35" s="60" t="str">
        <f>立て型!G35</f>
        <v>湘南学園</v>
      </c>
      <c r="N35" s="180">
        <v>17</v>
      </c>
      <c r="O35" s="59" t="s">
        <v>82</v>
      </c>
      <c r="P35" s="180">
        <v>8</v>
      </c>
      <c r="Q35" s="60" t="str">
        <f>立て型!F35</f>
        <v>茅ケ崎西浜</v>
      </c>
      <c r="S35" s="149"/>
    </row>
    <row r="36" spans="3:19" ht="15" customHeight="1">
      <c r="C36" s="61" t="str">
        <f>立て型!B36</f>
        <v>Ｄブロック</v>
      </c>
      <c r="E36" s="61" t="str">
        <f>立て型!C36</f>
        <v>日大藤沢高</v>
      </c>
      <c r="G36" s="60" t="str">
        <f>立て型!D36</f>
        <v>日大藤沢</v>
      </c>
      <c r="H36" s="174">
        <v>7</v>
      </c>
      <c r="I36" s="59" t="s">
        <v>82</v>
      </c>
      <c r="J36" s="174">
        <v>6</v>
      </c>
      <c r="K36" s="60" t="str">
        <f>立て型!E36</f>
        <v>茅 ケ 崎</v>
      </c>
      <c r="M36" s="60" t="str">
        <f>立て型!G36</f>
        <v>大　　船</v>
      </c>
      <c r="N36" s="180">
        <v>3</v>
      </c>
      <c r="O36" s="59" t="s">
        <v>82</v>
      </c>
      <c r="P36" s="180">
        <v>2</v>
      </c>
      <c r="Q36" s="60" t="str">
        <f>立て型!F36</f>
        <v>深　　沢</v>
      </c>
      <c r="S36" s="149"/>
    </row>
    <row r="37" spans="3:19" ht="15" customHeight="1">
      <c r="C37" s="61" t="str">
        <f>立て型!B37</f>
        <v>Ｅブロック</v>
      </c>
      <c r="E37" s="61" t="str">
        <f>立て型!C37</f>
        <v>茅ケ崎北陵高</v>
      </c>
      <c r="G37" s="60" t="str">
        <f>立て型!D37</f>
        <v>茅ケ崎北陵</v>
      </c>
      <c r="H37" s="174">
        <v>11</v>
      </c>
      <c r="I37" s="59" t="s">
        <v>82</v>
      </c>
      <c r="J37" s="174">
        <v>0</v>
      </c>
      <c r="K37" s="60" t="str">
        <f>立て型!E37</f>
        <v>藤沢清流</v>
      </c>
      <c r="M37" s="60">
        <f>立て型!G37</f>
        <v>0</v>
      </c>
      <c r="N37" s="180">
        <v>14</v>
      </c>
      <c r="O37" s="59" t="s">
        <v>82</v>
      </c>
      <c r="P37" s="180">
        <v>4</v>
      </c>
      <c r="Q37" s="60" t="str">
        <f>立て型!F37</f>
        <v>鎌　　倉</v>
      </c>
      <c r="S37" s="149"/>
    </row>
    <row r="38" spans="3:19" ht="15" customHeight="1">
      <c r="C38" s="61" t="str">
        <f>立て型!B38</f>
        <v>Ｆブロック</v>
      </c>
      <c r="E38" s="61" t="str">
        <f>立て型!C38</f>
        <v>藤嶺藤沢高</v>
      </c>
      <c r="G38" s="60" t="str">
        <f>立て型!D38</f>
        <v>藤嶺藤沢</v>
      </c>
      <c r="H38" s="174">
        <v>8</v>
      </c>
      <c r="I38" s="59" t="s">
        <v>82</v>
      </c>
      <c r="J38" s="174">
        <v>3</v>
      </c>
      <c r="K38" s="60" t="str">
        <f>立て型!E38</f>
        <v>藤沢工科</v>
      </c>
      <c r="S38" s="149"/>
    </row>
    <row r="39" spans="3:19" ht="15" customHeight="1">
      <c r="C39" s="61"/>
      <c r="E39" s="61"/>
      <c r="H39" s="174"/>
      <c r="J39" s="174"/>
      <c r="S39" s="149"/>
    </row>
    <row r="40" spans="3:19" ht="15" customHeight="1">
      <c r="C40" s="61"/>
      <c r="E40" s="61"/>
      <c r="H40" s="174"/>
      <c r="J40" s="174"/>
      <c r="S40" s="149"/>
    </row>
    <row r="41" spans="3:19" ht="15" customHeight="1">
      <c r="C41" s="152" t="s">
        <v>364</v>
      </c>
      <c r="D41" s="151"/>
      <c r="E41" s="152" t="s">
        <v>148</v>
      </c>
      <c r="F41" s="153"/>
      <c r="G41" s="387" t="s">
        <v>446</v>
      </c>
      <c r="H41" s="388"/>
      <c r="I41" s="388"/>
      <c r="J41" s="388"/>
      <c r="K41" s="389"/>
      <c r="L41" s="42"/>
      <c r="M41" s="387" t="s">
        <v>447</v>
      </c>
      <c r="N41" s="388"/>
      <c r="O41" s="388"/>
      <c r="P41" s="388"/>
      <c r="Q41" s="389"/>
      <c r="S41" s="149"/>
    </row>
    <row r="42" spans="3:19" ht="15" customHeight="1">
      <c r="C42" s="61" t="str">
        <f>立て型!B43</f>
        <v>Ａブロック</v>
      </c>
      <c r="E42" s="61" t="str">
        <f>立て型!C43</f>
        <v>横須賀総合高</v>
      </c>
      <c r="G42" s="60" t="str">
        <f>立て型!E43</f>
        <v>横須賀大津</v>
      </c>
      <c r="H42" s="180">
        <v>7</v>
      </c>
      <c r="I42" s="59" t="s">
        <v>82</v>
      </c>
      <c r="J42" s="180">
        <v>1</v>
      </c>
      <c r="K42" s="60" t="str">
        <f>立て型!D43</f>
        <v>横須賀総合</v>
      </c>
      <c r="M42" s="60" t="str">
        <f>立て型!G43</f>
        <v>大　　楠</v>
      </c>
      <c r="N42" s="180">
        <v>6</v>
      </c>
      <c r="O42" s="59" t="s">
        <v>82</v>
      </c>
      <c r="P42" s="180">
        <v>0</v>
      </c>
      <c r="Q42" s="60" t="str">
        <f>立て型!F43</f>
        <v>逗　　子</v>
      </c>
      <c r="S42" s="149"/>
    </row>
    <row r="43" spans="3:19" ht="15" customHeight="1">
      <c r="C43" s="61" t="str">
        <f>立て型!B44</f>
        <v>Ｂブロック</v>
      </c>
      <c r="E43" s="61" t="str">
        <f>立て型!C44</f>
        <v>湘南学院Ｇ</v>
      </c>
      <c r="G43" s="60" t="str">
        <f>立て型!D44</f>
        <v>湘南学院</v>
      </c>
      <c r="H43" s="180">
        <v>27</v>
      </c>
      <c r="I43" s="59" t="s">
        <v>82</v>
      </c>
      <c r="J43" s="180">
        <v>0</v>
      </c>
      <c r="K43" s="60" t="str">
        <f>立て型!E44</f>
        <v>逗子開成</v>
      </c>
      <c r="M43" s="60" t="str">
        <f>立て型!F44</f>
        <v>追　　浜</v>
      </c>
      <c r="N43" s="180">
        <v>6</v>
      </c>
      <c r="O43" s="59" t="s">
        <v>82</v>
      </c>
      <c r="P43" s="180">
        <v>3</v>
      </c>
      <c r="Q43" s="60">
        <f>立て型!G44</f>
        <v>0</v>
      </c>
      <c r="S43" s="149"/>
    </row>
    <row r="44" spans="3:19" ht="15" customHeight="1">
      <c r="C44" s="61" t="str">
        <f>立て型!B45</f>
        <v>Ｃブロック</v>
      </c>
      <c r="E44" s="61" t="str">
        <f>立て型!C45</f>
        <v>三浦学苑佐原Ｇ</v>
      </c>
      <c r="G44" s="60" t="str">
        <f>立て型!D45</f>
        <v>三浦学苑</v>
      </c>
      <c r="H44" s="180">
        <v>10</v>
      </c>
      <c r="I44" s="59" t="s">
        <v>82</v>
      </c>
      <c r="J44" s="180">
        <v>0</v>
      </c>
      <c r="K44" s="60" t="str">
        <f>立て型!E45</f>
        <v>津久井浜</v>
      </c>
      <c r="S44" s="149"/>
    </row>
    <row r="45" spans="3:19" ht="15" customHeight="1">
      <c r="C45" s="61" t="str">
        <f>立て型!B46</f>
        <v>Ｄブロック</v>
      </c>
      <c r="E45" s="61" t="str">
        <f>立て型!C46</f>
        <v>三浦学苑佐原Ｇ</v>
      </c>
      <c r="H45" s="180"/>
      <c r="J45" s="180"/>
      <c r="M45" s="60" t="str">
        <f>立て型!E46</f>
        <v>逗　　葉</v>
      </c>
      <c r="N45" s="180">
        <v>6</v>
      </c>
      <c r="O45" s="59" t="s">
        <v>82</v>
      </c>
      <c r="P45" s="180">
        <v>5</v>
      </c>
      <c r="Q45" s="60" t="str">
        <f>立て型!D46</f>
        <v>横須賀工業</v>
      </c>
      <c r="S45" s="149"/>
    </row>
    <row r="46" spans="3:19" ht="15" customHeight="1">
      <c r="C46" s="61"/>
      <c r="E46" s="61"/>
      <c r="H46" s="180"/>
      <c r="J46" s="180"/>
      <c r="S46" s="149"/>
    </row>
    <row r="47" spans="3:19" ht="15" customHeight="1">
      <c r="C47" s="61"/>
      <c r="E47" s="61"/>
      <c r="H47" s="180"/>
      <c r="J47" s="180"/>
      <c r="S47" s="149"/>
    </row>
    <row r="48" spans="3:19" ht="15" customHeight="1">
      <c r="C48" s="152" t="s">
        <v>359</v>
      </c>
      <c r="D48" s="151"/>
      <c r="E48" s="152" t="s">
        <v>148</v>
      </c>
      <c r="F48" s="153"/>
      <c r="G48" s="387" t="s">
        <v>446</v>
      </c>
      <c r="H48" s="388"/>
      <c r="I48" s="388"/>
      <c r="J48" s="388"/>
      <c r="K48" s="389"/>
      <c r="L48" s="42"/>
      <c r="M48" s="387" t="s">
        <v>447</v>
      </c>
      <c r="N48" s="388"/>
      <c r="O48" s="388"/>
      <c r="P48" s="388"/>
      <c r="Q48" s="389"/>
      <c r="S48" s="149"/>
    </row>
    <row r="49" spans="3:19" ht="15" customHeight="1">
      <c r="C49" s="162" t="str">
        <f>立て型!B51</f>
        <v>Ａブロック</v>
      </c>
      <c r="D49" s="190"/>
      <c r="E49" s="162" t="str">
        <f>立て型!C51</f>
        <v>麻溝台高</v>
      </c>
      <c r="F49" s="163"/>
      <c r="G49" s="162" t="str">
        <f>立て型!D51</f>
        <v>麻 溝 台</v>
      </c>
      <c r="H49" s="163">
        <v>6</v>
      </c>
      <c r="I49" s="164" t="s">
        <v>438</v>
      </c>
      <c r="J49" s="163">
        <v>5</v>
      </c>
      <c r="K49" s="162" t="str">
        <f>立て型!E51</f>
        <v>津 久 井</v>
      </c>
      <c r="L49" s="164"/>
      <c r="M49" s="162" t="str">
        <f>立て型!G51</f>
        <v>柏木学園</v>
      </c>
      <c r="N49" s="163">
        <v>8</v>
      </c>
      <c r="O49" s="164" t="s">
        <v>438</v>
      </c>
      <c r="P49" s="163">
        <v>1</v>
      </c>
      <c r="Q49" s="162" t="str">
        <f>立て型!F51</f>
        <v>大 和 西</v>
      </c>
      <c r="S49" s="149"/>
    </row>
    <row r="50" spans="3:19" ht="15" customHeight="1">
      <c r="C50" s="162" t="str">
        <f>立て型!B52</f>
        <v>Ｂブロック</v>
      </c>
      <c r="D50" s="190"/>
      <c r="E50" s="162" t="str">
        <f>立て型!C52</f>
        <v>座間高</v>
      </c>
      <c r="F50" s="163"/>
      <c r="G50" s="183" t="str">
        <f>立て型!E52</f>
        <v>厚 木 北</v>
      </c>
      <c r="H50" s="163">
        <v>4</v>
      </c>
      <c r="I50" s="164" t="s">
        <v>438</v>
      </c>
      <c r="J50" s="163">
        <v>3</v>
      </c>
      <c r="K50" s="162" t="str">
        <f>立て型!D52</f>
        <v>座　　間</v>
      </c>
      <c r="L50" s="164"/>
      <c r="M50" s="162" t="str">
        <f>立て型!G52</f>
        <v>海 老 名</v>
      </c>
      <c r="N50" s="163">
        <v>5</v>
      </c>
      <c r="O50" s="164" t="s">
        <v>438</v>
      </c>
      <c r="P50" s="163">
        <v>3</v>
      </c>
      <c r="Q50" s="162" t="str">
        <f>立て型!F52</f>
        <v>伊 勢 原</v>
      </c>
      <c r="S50" s="149"/>
    </row>
    <row r="51" spans="3:19" ht="15" customHeight="1">
      <c r="C51" s="162" t="str">
        <f>立て型!B53</f>
        <v>Ｃブロック</v>
      </c>
      <c r="D51" s="190"/>
      <c r="E51" s="162" t="str">
        <f>立て型!C53</f>
        <v>光明下溝Ｇ</v>
      </c>
      <c r="F51" s="163"/>
      <c r="G51" s="162" t="str">
        <f>立て型!E53</f>
        <v>相模原青陵・厚木西・神奈川総産</v>
      </c>
      <c r="H51" s="163">
        <v>5</v>
      </c>
      <c r="I51" s="164" t="s">
        <v>438</v>
      </c>
      <c r="J51" s="163">
        <v>2</v>
      </c>
      <c r="K51" s="162" t="str">
        <f>立て型!D53</f>
        <v>光明相模原</v>
      </c>
      <c r="L51" s="164"/>
      <c r="M51" s="162" t="str">
        <f>立て型!G53</f>
        <v>厚木清南・愛川・中央農業</v>
      </c>
      <c r="N51" s="163">
        <v>10</v>
      </c>
      <c r="O51" s="164" t="s">
        <v>438</v>
      </c>
      <c r="P51" s="163">
        <v>0</v>
      </c>
      <c r="Q51" s="162" t="str">
        <f>立て型!F53</f>
        <v>城　　山</v>
      </c>
      <c r="S51" s="149"/>
    </row>
    <row r="52" spans="3:19" ht="15" customHeight="1">
      <c r="C52" s="162" t="str">
        <f>立て型!B54</f>
        <v>Ｄブロック</v>
      </c>
      <c r="D52" s="190"/>
      <c r="E52" s="162" t="str">
        <f>立て型!C54</f>
        <v>玉川球場</v>
      </c>
      <c r="F52" s="163"/>
      <c r="G52" s="162" t="str">
        <f>立て型!D54</f>
        <v>厚　　木</v>
      </c>
      <c r="H52" s="163">
        <v>5</v>
      </c>
      <c r="I52" s="164" t="s">
        <v>438</v>
      </c>
      <c r="J52" s="163">
        <v>0</v>
      </c>
      <c r="K52" s="162" t="str">
        <f>立て型!E54</f>
        <v>有　　馬</v>
      </c>
      <c r="L52" s="164"/>
      <c r="M52" s="162" t="str">
        <f>立て型!F54</f>
        <v>上 溝 南</v>
      </c>
      <c r="N52" s="163">
        <v>6</v>
      </c>
      <c r="O52" s="164" t="s">
        <v>438</v>
      </c>
      <c r="P52" s="163">
        <v>3</v>
      </c>
      <c r="Q52" s="162" t="str">
        <f>立て型!G54</f>
        <v>橋　　本</v>
      </c>
      <c r="S52" s="149"/>
    </row>
    <row r="53" spans="3:19" ht="15" customHeight="1">
      <c r="C53" s="162" t="str">
        <f>立て型!B55</f>
        <v>Ｅブロック</v>
      </c>
      <c r="D53" s="190"/>
      <c r="E53" s="162" t="str">
        <f>立て型!C55</f>
        <v>相模田名高</v>
      </c>
      <c r="F53" s="163"/>
      <c r="G53" s="162" t="str">
        <f>立て型!E55</f>
        <v>相模原総合</v>
      </c>
      <c r="H53" s="163">
        <v>22</v>
      </c>
      <c r="I53" s="164" t="s">
        <v>438</v>
      </c>
      <c r="J53" s="163">
        <v>10</v>
      </c>
      <c r="K53" s="162" t="str">
        <f>立て型!D55</f>
        <v>相模田名</v>
      </c>
      <c r="L53" s="164"/>
      <c r="M53" s="162" t="str">
        <f>立て型!G55</f>
        <v>麻布大附</v>
      </c>
      <c r="N53" s="163">
        <v>4</v>
      </c>
      <c r="O53" s="164" t="s">
        <v>438</v>
      </c>
      <c r="P53" s="163">
        <v>2</v>
      </c>
      <c r="Q53" s="162" t="str">
        <f>立て型!F55</f>
        <v>綾　　瀬</v>
      </c>
      <c r="S53" s="149"/>
    </row>
    <row r="54" spans="3:19" ht="15" customHeight="1">
      <c r="C54" s="162" t="str">
        <f>立て型!B56</f>
        <v>Ｆブロック</v>
      </c>
      <c r="D54" s="190"/>
      <c r="E54" s="162" t="str">
        <f>立て型!C56</f>
        <v>大和高</v>
      </c>
      <c r="F54" s="163"/>
      <c r="G54" s="162" t="str">
        <f>立て型!D56</f>
        <v>大　　和</v>
      </c>
      <c r="H54" s="163">
        <v>9</v>
      </c>
      <c r="I54" s="164" t="s">
        <v>438</v>
      </c>
      <c r="J54" s="163">
        <v>6</v>
      </c>
      <c r="K54" s="162" t="str">
        <f>立て型!E56</f>
        <v>弥　　栄</v>
      </c>
      <c r="L54" s="164"/>
      <c r="M54" s="162" t="str">
        <f>立て型!G56</f>
        <v>相模原中等</v>
      </c>
      <c r="N54" s="163">
        <v>7</v>
      </c>
      <c r="O54" s="164" t="s">
        <v>438</v>
      </c>
      <c r="P54" s="163">
        <v>3</v>
      </c>
      <c r="Q54" s="162" t="str">
        <f>立て型!F56</f>
        <v>厚 木 東</v>
      </c>
      <c r="S54" s="149"/>
    </row>
    <row r="55" spans="3:19" ht="15" customHeight="1">
      <c r="C55" s="162" t="str">
        <f>立て型!B57</f>
        <v>Ｇブロック</v>
      </c>
      <c r="D55" s="190"/>
      <c r="E55" s="162" t="str">
        <f>立て型!C57</f>
        <v>東海大相模Ｇ</v>
      </c>
      <c r="F55" s="163"/>
      <c r="G55" s="162" t="str">
        <f>立て型!D57</f>
        <v>東海大相模</v>
      </c>
      <c r="H55" s="163">
        <v>11</v>
      </c>
      <c r="I55" s="164" t="s">
        <v>438</v>
      </c>
      <c r="J55" s="163">
        <v>5</v>
      </c>
      <c r="K55" s="162" t="str">
        <f>立て型!E57</f>
        <v>秦　　野</v>
      </c>
      <c r="L55" s="164"/>
      <c r="M55" s="162" t="str">
        <f>立て型!G57</f>
        <v>相模向陽館・横浜旭陵</v>
      </c>
      <c r="N55" s="163">
        <v>3</v>
      </c>
      <c r="O55" s="164" t="s">
        <v>438</v>
      </c>
      <c r="P55" s="163">
        <v>2</v>
      </c>
      <c r="Q55" s="162" t="str">
        <f>立て型!F57</f>
        <v>座間総合</v>
      </c>
      <c r="S55" s="149"/>
    </row>
    <row r="56" spans="3:19" ht="15" customHeight="1">
      <c r="C56" s="162" t="str">
        <f>立て型!B58</f>
        <v>Ｈブロック</v>
      </c>
      <c r="D56" s="190"/>
      <c r="E56" s="162" t="str">
        <f>立て型!C58</f>
        <v>大和スタジアム</v>
      </c>
      <c r="F56" s="163"/>
      <c r="G56" s="162" t="str">
        <f>立て型!E58</f>
        <v>相原・大和東</v>
      </c>
      <c r="H56" s="163">
        <v>7</v>
      </c>
      <c r="I56" s="164" t="s">
        <v>438</v>
      </c>
      <c r="J56" s="163">
        <v>4</v>
      </c>
      <c r="K56" s="162" t="str">
        <f>立て型!D58</f>
        <v>大 和 南</v>
      </c>
      <c r="L56" s="164"/>
      <c r="M56" s="162" t="str">
        <f>立て型!G58</f>
        <v>秦野曽屋</v>
      </c>
      <c r="N56" s="163">
        <v>18</v>
      </c>
      <c r="O56" s="164" t="s">
        <v>438</v>
      </c>
      <c r="P56" s="163">
        <v>8</v>
      </c>
      <c r="Q56" s="162" t="str">
        <f>立て型!F58</f>
        <v>綾 瀬 西</v>
      </c>
      <c r="S56" s="149"/>
    </row>
    <row r="57" spans="3:19" ht="15" customHeight="1">
      <c r="C57" s="162" t="str">
        <f>立て型!B59</f>
        <v>Ｉブロック</v>
      </c>
      <c r="D57" s="190"/>
      <c r="E57" s="162" t="str">
        <f>立て型!C59</f>
        <v>相模原高</v>
      </c>
      <c r="F57" s="163"/>
      <c r="G57" s="162" t="str">
        <f>立て型!D59</f>
        <v>相 模 原</v>
      </c>
      <c r="H57" s="163">
        <v>8</v>
      </c>
      <c r="I57" s="164" t="s">
        <v>438</v>
      </c>
      <c r="J57" s="163">
        <v>0</v>
      </c>
      <c r="K57" s="162" t="str">
        <f>立て型!E59</f>
        <v>向　　上</v>
      </c>
      <c r="L57" s="164"/>
      <c r="M57" s="162" t="str">
        <f>立て型!F59</f>
        <v>上　　溝</v>
      </c>
      <c r="N57" s="163">
        <v>6</v>
      </c>
      <c r="O57" s="164" t="s">
        <v>438</v>
      </c>
      <c r="P57" s="163">
        <v>2</v>
      </c>
      <c r="Q57" s="162" t="e">
        <f>立て型!G59</f>
        <v>#REF!</v>
      </c>
      <c r="S57" s="149"/>
    </row>
    <row r="58" spans="3:19" ht="15" customHeight="1">
      <c r="C58" s="162" t="str">
        <f>立て型!B60</f>
        <v>Ｊブロック</v>
      </c>
      <c r="D58" s="190"/>
      <c r="E58" s="162" t="str">
        <f>立て型!C60</f>
        <v>相模原高</v>
      </c>
      <c r="F58" s="163"/>
      <c r="G58" s="162" t="str">
        <f>立て型!D60</f>
        <v>秦野総合</v>
      </c>
      <c r="H58" s="163">
        <v>7</v>
      </c>
      <c r="I58" s="164" t="s">
        <v>438</v>
      </c>
      <c r="J58" s="163">
        <v>3</v>
      </c>
      <c r="K58" s="162" t="str">
        <f>立て型!E60</f>
        <v>上 鶴 間</v>
      </c>
      <c r="L58" s="164"/>
      <c r="M58" s="162">
        <f>立て型!G60</f>
        <v>0</v>
      </c>
      <c r="N58" s="163">
        <v>5</v>
      </c>
      <c r="O58" s="164" t="s">
        <v>438</v>
      </c>
      <c r="P58" s="163">
        <v>1</v>
      </c>
      <c r="Q58" s="162" t="str">
        <f>立て型!F60</f>
        <v>伊 志 田</v>
      </c>
      <c r="S58" s="149"/>
    </row>
    <row r="59" spans="3:19" ht="15" customHeight="1">
      <c r="C59" s="61"/>
      <c r="E59" s="61"/>
      <c r="H59" s="180"/>
      <c r="J59" s="180"/>
      <c r="S59" s="149"/>
    </row>
    <row r="60" spans="3:19" ht="15" customHeight="1">
      <c r="C60" s="61"/>
      <c r="E60" s="61"/>
      <c r="S60" s="149"/>
    </row>
    <row r="61" spans="3:19" ht="15" customHeight="1">
      <c r="C61" s="152" t="s">
        <v>354</v>
      </c>
      <c r="D61" s="151"/>
      <c r="E61" s="152" t="s">
        <v>148</v>
      </c>
      <c r="F61" s="153"/>
      <c r="G61" s="387" t="s">
        <v>446</v>
      </c>
      <c r="H61" s="388"/>
      <c r="I61" s="388"/>
      <c r="J61" s="388"/>
      <c r="K61" s="389"/>
      <c r="L61" s="42"/>
      <c r="M61" s="387" t="s">
        <v>447</v>
      </c>
      <c r="N61" s="388"/>
      <c r="O61" s="388"/>
      <c r="P61" s="388"/>
      <c r="Q61" s="389"/>
      <c r="R61" s="211"/>
      <c r="S61" s="149"/>
    </row>
    <row r="62" spans="3:19" ht="15" customHeight="1">
      <c r="C62" s="59" t="str">
        <f>立て型!B65</f>
        <v>Ａブロック</v>
      </c>
      <c r="E62" s="59" t="str">
        <f>立て型!C65</f>
        <v>平塚学園大磯</v>
      </c>
      <c r="G62" s="60" t="str">
        <f>立て型!D65</f>
        <v>平塚学園</v>
      </c>
      <c r="H62" s="100">
        <v>7</v>
      </c>
      <c r="I62" s="59" t="s">
        <v>82</v>
      </c>
      <c r="J62" s="100">
        <v>5</v>
      </c>
      <c r="K62" s="60" t="str">
        <f>立て型!E65</f>
        <v>旭　　丘</v>
      </c>
      <c r="M62" s="60" t="str">
        <f>立て型!F65</f>
        <v>足　　柄</v>
      </c>
      <c r="N62" s="213">
        <v>6</v>
      </c>
      <c r="O62" s="197" t="s">
        <v>82</v>
      </c>
      <c r="P62" s="99">
        <v>4</v>
      </c>
      <c r="Q62" s="198" t="str">
        <f>立て型!G65</f>
        <v>二宮・大井</v>
      </c>
      <c r="S62" s="149"/>
    </row>
    <row r="63" spans="3:19" ht="15" customHeight="1">
      <c r="C63" s="59" t="str">
        <f>立て型!B66</f>
        <v>Ｂブロック</v>
      </c>
      <c r="E63" s="59" t="str">
        <f>立て型!C66</f>
        <v>相洋穴部球場</v>
      </c>
      <c r="G63" s="60" t="str">
        <f>立て型!D66</f>
        <v>相　　洋</v>
      </c>
      <c r="H63" s="100">
        <v>4</v>
      </c>
      <c r="I63" s="59" t="s">
        <v>82</v>
      </c>
      <c r="J63" s="100">
        <v>3</v>
      </c>
      <c r="K63" s="60" t="str">
        <f>立て型!E66</f>
        <v>西　　湘</v>
      </c>
      <c r="M63" s="60" t="str">
        <f>立て型!F66</f>
        <v>山　　北</v>
      </c>
      <c r="N63" s="212">
        <v>3</v>
      </c>
      <c r="O63" s="61" t="s">
        <v>82</v>
      </c>
      <c r="P63" s="101">
        <v>0</v>
      </c>
      <c r="Q63" s="199" t="str">
        <f>立て型!G66</f>
        <v>小 田 原</v>
      </c>
      <c r="S63" s="149"/>
    </row>
    <row r="64" spans="3:19" ht="15" customHeight="1">
      <c r="C64" s="59" t="str">
        <f>立て型!B67</f>
        <v>Ｃブロック</v>
      </c>
      <c r="E64" s="59" t="str">
        <f>立て型!C67</f>
        <v>立花学園大井</v>
      </c>
      <c r="G64" s="60" t="str">
        <f>立て型!D67</f>
        <v>立花学園</v>
      </c>
      <c r="H64" s="100">
        <v>10</v>
      </c>
      <c r="I64" s="59" t="s">
        <v>82</v>
      </c>
      <c r="J64" s="100">
        <v>0</v>
      </c>
      <c r="K64" s="60" t="str">
        <f>立て型!E67</f>
        <v>平塚工科</v>
      </c>
      <c r="M64" s="199">
        <f>立て型!G67</f>
        <v>0</v>
      </c>
      <c r="N64" s="212">
        <v>11</v>
      </c>
      <c r="O64" s="61" t="s">
        <v>82</v>
      </c>
      <c r="P64" s="101">
        <v>3</v>
      </c>
      <c r="Q64" s="60" t="str">
        <f>立て型!F67</f>
        <v>高浜・吉田島</v>
      </c>
      <c r="S64" s="149"/>
    </row>
    <row r="65" spans="1:19" ht="15" customHeight="1">
      <c r="C65" s="59" t="str">
        <f>立て型!B68</f>
        <v>Ｄブロック</v>
      </c>
      <c r="E65" s="59" t="str">
        <f>立て型!C68</f>
        <v>小田原球場</v>
      </c>
      <c r="G65" s="60" t="str">
        <f>立て型!D68</f>
        <v>星槎国際</v>
      </c>
      <c r="H65" s="180"/>
      <c r="J65" s="180"/>
      <c r="K65" s="60" t="str">
        <f>立て型!E68</f>
        <v>平塚湘風</v>
      </c>
      <c r="M65" s="199"/>
      <c r="N65" s="248"/>
      <c r="O65" s="61"/>
      <c r="P65" s="249"/>
      <c r="Q65" s="60" t="str">
        <f>立て型!F68</f>
        <v>平塚江南</v>
      </c>
      <c r="S65" s="149"/>
    </row>
    <row r="66" spans="1:19" ht="15" customHeight="1">
      <c r="C66" s="59" t="str">
        <f>立て型!B69</f>
        <v>Ｅブロック</v>
      </c>
      <c r="E66" s="59" t="e">
        <f>立て型!C69</f>
        <v>#REF!</v>
      </c>
      <c r="G66" s="60" t="e">
        <f>立て型!D69</f>
        <v>#REF!</v>
      </c>
      <c r="H66" s="100">
        <v>10</v>
      </c>
      <c r="I66" s="59" t="s">
        <v>82</v>
      </c>
      <c r="J66" s="100">
        <v>3</v>
      </c>
      <c r="K66" s="60" t="e">
        <f>立て型!E69</f>
        <v>#REF!</v>
      </c>
      <c r="M66" s="199">
        <f>立て型!G69</f>
        <v>0</v>
      </c>
      <c r="N66" s="212">
        <v>9</v>
      </c>
      <c r="O66" s="61" t="s">
        <v>82</v>
      </c>
      <c r="P66" s="101">
        <v>2</v>
      </c>
      <c r="Q66" s="201" t="e">
        <f>立て型!F69</f>
        <v>#REF!</v>
      </c>
      <c r="S66" s="149"/>
    </row>
    <row r="67" spans="1:19" ht="15" customHeight="1">
      <c r="G67" s="148"/>
      <c r="H67" s="184"/>
      <c r="I67" s="97"/>
      <c r="J67" s="97"/>
      <c r="S67" s="149"/>
    </row>
    <row r="68" spans="1:19" ht="15" customHeight="1">
      <c r="Q68" s="112" t="s">
        <v>296</v>
      </c>
      <c r="S68" s="149"/>
    </row>
    <row r="69" spans="1:19" ht="15" customHeight="1">
      <c r="A69" s="149"/>
      <c r="B69" s="149"/>
      <c r="C69" s="149"/>
      <c r="D69" s="149"/>
      <c r="E69" s="149"/>
      <c r="F69" s="149"/>
      <c r="G69" s="149"/>
      <c r="H69" s="149"/>
      <c r="I69" s="149"/>
      <c r="J69" s="149"/>
      <c r="K69" s="149"/>
      <c r="L69" s="149"/>
      <c r="M69" s="149"/>
      <c r="N69" s="214"/>
      <c r="O69" s="149"/>
      <c r="P69" s="214"/>
      <c r="Q69" s="149"/>
      <c r="R69" s="149"/>
      <c r="S69" s="149"/>
    </row>
    <row r="70" spans="1:19" ht="15" customHeight="1">
      <c r="C70" s="59">
        <f>G70+M70</f>
        <v>88</v>
      </c>
      <c r="E70" s="57" t="s">
        <v>355</v>
      </c>
      <c r="G70" s="60">
        <f>COUNTIF(G5:K68,"－")</f>
        <v>45</v>
      </c>
      <c r="M70" s="60">
        <f>COUNTIF(M5:Q68,"－")</f>
        <v>43</v>
      </c>
    </row>
    <row r="71" spans="1:19" ht="15" customHeight="1">
      <c r="A71" s="155"/>
      <c r="B71" s="155"/>
      <c r="C71" s="155"/>
      <c r="D71" s="155"/>
      <c r="E71" s="155"/>
      <c r="F71" s="155"/>
      <c r="G71" s="156"/>
      <c r="H71" s="157"/>
      <c r="I71" s="155"/>
      <c r="J71" s="157"/>
      <c r="K71" s="156"/>
      <c r="L71" s="155"/>
      <c r="M71" s="156"/>
      <c r="N71" s="157"/>
      <c r="O71" s="155"/>
      <c r="P71" s="157"/>
      <c r="Q71" s="156"/>
      <c r="R71" s="156"/>
      <c r="S71" s="156"/>
    </row>
    <row r="72" spans="1:19" ht="15" customHeight="1">
      <c r="B72" s="57" t="s">
        <v>445</v>
      </c>
      <c r="S72" s="156"/>
    </row>
    <row r="73" spans="1:19" ht="15" customHeight="1">
      <c r="C73" s="57" t="s">
        <v>450</v>
      </c>
      <c r="S73" s="156"/>
    </row>
    <row r="74" spans="1:19" ht="15" customHeight="1">
      <c r="S74" s="156"/>
    </row>
    <row r="75" spans="1:19" ht="15" customHeight="1">
      <c r="C75" s="210" t="s">
        <v>356</v>
      </c>
      <c r="D75" s="151"/>
      <c r="E75" s="152" t="s">
        <v>148</v>
      </c>
      <c r="F75" s="153"/>
      <c r="G75" s="387" t="s">
        <v>446</v>
      </c>
      <c r="H75" s="388"/>
      <c r="I75" s="388"/>
      <c r="J75" s="388"/>
      <c r="K75" s="389"/>
      <c r="L75" s="42"/>
      <c r="M75" s="387" t="s">
        <v>447</v>
      </c>
      <c r="N75" s="388"/>
      <c r="O75" s="388"/>
      <c r="P75" s="388"/>
      <c r="Q75" s="389"/>
      <c r="S75" s="156"/>
    </row>
    <row r="76" spans="1:19" ht="15" customHeight="1">
      <c r="C76" s="59" t="str">
        <f>立て型!B4</f>
        <v>Ａブロック</v>
      </c>
      <c r="E76" s="59" t="str">
        <f>立て型!C4</f>
        <v>大師高</v>
      </c>
      <c r="G76" s="60" t="str">
        <f>立て型!D4</f>
        <v>大　　師</v>
      </c>
      <c r="H76" s="100">
        <v>9</v>
      </c>
      <c r="I76" s="59" t="s">
        <v>82</v>
      </c>
      <c r="J76" s="100">
        <v>2</v>
      </c>
      <c r="K76" s="60" t="str">
        <f>立て型!F4</f>
        <v>橘</v>
      </c>
      <c r="M76" s="60" t="str">
        <f>立て型!G4</f>
        <v>麻　　生</v>
      </c>
      <c r="N76" s="180">
        <v>1</v>
      </c>
      <c r="O76" s="59" t="s">
        <v>82</v>
      </c>
      <c r="P76" s="180">
        <v>0</v>
      </c>
      <c r="Q76" s="60" t="str">
        <f>立て型!E4</f>
        <v>市川崎・総合科学</v>
      </c>
      <c r="S76" s="156"/>
    </row>
    <row r="77" spans="1:19" ht="15" customHeight="1">
      <c r="C77" s="59" t="str">
        <f>立て型!B5</f>
        <v>Ｂブロック</v>
      </c>
      <c r="E77" s="59" t="str">
        <f>立て型!C5</f>
        <v>桐光学園高</v>
      </c>
      <c r="G77" s="60" t="str">
        <f>立て型!F5</f>
        <v>菅</v>
      </c>
      <c r="H77" s="180">
        <v>8</v>
      </c>
      <c r="I77" s="59" t="s">
        <v>82</v>
      </c>
      <c r="J77" s="180">
        <v>3</v>
      </c>
      <c r="K77" s="60" t="str">
        <f>立て型!D5</f>
        <v>桐光学園</v>
      </c>
      <c r="M77" s="60" t="str">
        <f>立て型!E5</f>
        <v>生　　田</v>
      </c>
      <c r="N77" s="180">
        <v>3</v>
      </c>
      <c r="O77" s="59" t="s">
        <v>82</v>
      </c>
      <c r="P77" s="180">
        <v>2</v>
      </c>
      <c r="Q77" s="60" t="str">
        <f>立て型!G5</f>
        <v>生 田 東</v>
      </c>
      <c r="S77" s="156"/>
    </row>
    <row r="78" spans="1:19" ht="15" customHeight="1">
      <c r="C78" s="59" t="str">
        <f>立て型!B6</f>
        <v>Ｃブロック</v>
      </c>
      <c r="E78" s="59" t="str">
        <f>立て型!C6</f>
        <v>川崎工科高</v>
      </c>
      <c r="G78" s="60" t="str">
        <f>立て型!F6</f>
        <v>新　　城</v>
      </c>
      <c r="H78" s="180">
        <v>10</v>
      </c>
      <c r="I78" s="59" t="s">
        <v>82</v>
      </c>
      <c r="J78" s="180">
        <v>1</v>
      </c>
      <c r="K78" s="60" t="str">
        <f>立て型!D6</f>
        <v>川崎工科</v>
      </c>
      <c r="M78" s="60" t="str">
        <f>立て型!E6</f>
        <v>幸</v>
      </c>
      <c r="N78" s="180">
        <v>4</v>
      </c>
      <c r="O78" s="59" t="s">
        <v>82</v>
      </c>
      <c r="P78" s="180">
        <v>3</v>
      </c>
      <c r="Q78" s="60" t="str">
        <f>立て型!G6</f>
        <v>向の岡工業</v>
      </c>
      <c r="S78" s="156"/>
    </row>
    <row r="79" spans="1:19" ht="15" customHeight="1">
      <c r="C79" s="59" t="str">
        <f>立て型!B7</f>
        <v>Ｄブロック</v>
      </c>
      <c r="E79" s="59" t="str">
        <f>立て型!C7</f>
        <v>住吉高</v>
      </c>
      <c r="G79" s="60" t="str">
        <f>立て型!D7</f>
        <v>住　　吉</v>
      </c>
      <c r="H79" s="180">
        <v>10</v>
      </c>
      <c r="I79" s="59" t="s">
        <v>82</v>
      </c>
      <c r="J79" s="180">
        <v>0</v>
      </c>
      <c r="K79" s="60" t="str">
        <f>立て型!F7</f>
        <v>法 政 二</v>
      </c>
      <c r="M79" s="60" t="str">
        <f>立て型!G7</f>
        <v>高　　津</v>
      </c>
      <c r="N79" s="180">
        <v>4</v>
      </c>
      <c r="O79" s="59" t="s">
        <v>82</v>
      </c>
      <c r="P79" s="180">
        <v>0</v>
      </c>
      <c r="Q79" s="60" t="str">
        <f>立て型!E7</f>
        <v>川 崎 北</v>
      </c>
      <c r="S79" s="156"/>
    </row>
    <row r="80" spans="1:19" ht="15" customHeight="1">
      <c r="C80" s="59" t="str">
        <f>立て型!B8</f>
        <v>Ｅブロック</v>
      </c>
      <c r="E80" s="59" t="str">
        <f>立て型!C8</f>
        <v>多摩高</v>
      </c>
      <c r="G80" s="60" t="str">
        <f>立て型!D8</f>
        <v>多　　摩</v>
      </c>
      <c r="H80" s="180">
        <v>9</v>
      </c>
      <c r="I80" s="59" t="s">
        <v>82</v>
      </c>
      <c r="J80" s="180">
        <v>8</v>
      </c>
      <c r="K80" s="60" t="str">
        <f>立て型!F8</f>
        <v>百 合 丘</v>
      </c>
      <c r="M80" s="60" t="e">
        <f>立て型!G8</f>
        <v>#REF!</v>
      </c>
      <c r="N80" s="180">
        <v>9</v>
      </c>
      <c r="O80" s="59" t="s">
        <v>82</v>
      </c>
      <c r="P80" s="180">
        <v>6</v>
      </c>
      <c r="Q80" s="60" t="str">
        <f>立て型!E8</f>
        <v>県 川 崎</v>
      </c>
      <c r="S80" s="156"/>
    </row>
    <row r="81" spans="3:19" ht="15" customHeight="1">
      <c r="S81" s="156"/>
    </row>
    <row r="82" spans="3:19" ht="15" customHeight="1">
      <c r="S82" s="156"/>
    </row>
    <row r="83" spans="3:19" ht="15" customHeight="1">
      <c r="C83" s="210" t="s">
        <v>297</v>
      </c>
      <c r="D83" s="151"/>
      <c r="E83" s="152" t="s">
        <v>148</v>
      </c>
      <c r="F83" s="153"/>
      <c r="G83" s="387" t="s">
        <v>446</v>
      </c>
      <c r="H83" s="388"/>
      <c r="I83" s="388"/>
      <c r="J83" s="388"/>
      <c r="K83" s="389"/>
      <c r="L83" s="42"/>
      <c r="M83" s="387" t="s">
        <v>447</v>
      </c>
      <c r="N83" s="388"/>
      <c r="O83" s="388"/>
      <c r="P83" s="388"/>
      <c r="Q83" s="389"/>
      <c r="S83" s="156"/>
    </row>
    <row r="84" spans="3:19" ht="15" customHeight="1">
      <c r="C84" s="61" t="str">
        <f>立て型!B12</f>
        <v>Ａブロック</v>
      </c>
      <c r="D84" s="160"/>
      <c r="E84" s="162" t="str">
        <f>立て型!C12</f>
        <v>横浜桜陽高</v>
      </c>
      <c r="F84" s="161"/>
      <c r="G84" s="162" t="str">
        <f>立て型!D12</f>
        <v>横浜桜陽</v>
      </c>
      <c r="H84" s="163">
        <v>10</v>
      </c>
      <c r="I84" s="164" t="s">
        <v>357</v>
      </c>
      <c r="J84" s="163">
        <v>0</v>
      </c>
      <c r="K84" s="162" t="str">
        <f>立て型!F12</f>
        <v>荏　　田</v>
      </c>
      <c r="L84" s="164"/>
      <c r="M84" s="244" t="str">
        <f>立て型!E12</f>
        <v>岸　　根</v>
      </c>
      <c r="N84" s="163">
        <v>6</v>
      </c>
      <c r="O84" s="164" t="s">
        <v>357</v>
      </c>
      <c r="P84" s="163">
        <v>2</v>
      </c>
      <c r="Q84" s="162" t="str">
        <f>立て型!G12</f>
        <v>県 商 工</v>
      </c>
      <c r="S84" s="156"/>
    </row>
    <row r="85" spans="3:19" ht="15" customHeight="1">
      <c r="C85" s="61" t="str">
        <f>立て型!B13</f>
        <v>Ｂブロック</v>
      </c>
      <c r="E85" s="162" t="str">
        <f>立て型!C13</f>
        <v>慶應義塾高</v>
      </c>
      <c r="G85" s="162" t="str">
        <f>立て型!D13</f>
        <v>慶應義塾</v>
      </c>
      <c r="H85" s="100">
        <v>16</v>
      </c>
      <c r="I85" s="59" t="s">
        <v>82</v>
      </c>
      <c r="J85" s="100">
        <v>5</v>
      </c>
      <c r="K85" s="162" t="str">
        <f>立て型!F13</f>
        <v>横浜立野</v>
      </c>
      <c r="M85" s="162" t="str">
        <f>立て型!G13</f>
        <v>舞　　岡</v>
      </c>
      <c r="N85" s="180">
        <v>3</v>
      </c>
      <c r="O85" s="59" t="s">
        <v>82</v>
      </c>
      <c r="P85" s="180">
        <v>1</v>
      </c>
      <c r="Q85" s="162" t="str">
        <f>立て型!E13</f>
        <v>関東学院</v>
      </c>
      <c r="S85" s="156"/>
    </row>
    <row r="86" spans="3:19" ht="15" customHeight="1">
      <c r="C86" s="61" t="str">
        <f>立て型!B14</f>
        <v>Ｃブロック</v>
      </c>
      <c r="E86" s="162" t="str">
        <f>立て型!C14</f>
        <v>希望ヶ丘高</v>
      </c>
      <c r="G86" s="162" t="str">
        <f>立て型!D14</f>
        <v>希望ヶ丘</v>
      </c>
      <c r="H86" s="100">
        <v>11</v>
      </c>
      <c r="I86" s="59" t="s">
        <v>82</v>
      </c>
      <c r="J86" s="100">
        <v>4</v>
      </c>
      <c r="K86" s="162" t="str">
        <f>立て型!F14</f>
        <v>白　　山</v>
      </c>
      <c r="M86" s="162" t="str">
        <f>立て型!G14</f>
        <v>新　　栄</v>
      </c>
      <c r="N86" s="180">
        <v>8</v>
      </c>
      <c r="O86" s="59" t="s">
        <v>82</v>
      </c>
      <c r="P86" s="180">
        <v>0</v>
      </c>
      <c r="Q86" s="162" t="str">
        <f>立て型!E14</f>
        <v>磯子工業</v>
      </c>
      <c r="S86" s="156"/>
    </row>
    <row r="87" spans="3:19" ht="15" customHeight="1">
      <c r="C87" s="61" t="str">
        <f>立て型!B15</f>
        <v>Ｄブロック</v>
      </c>
      <c r="E87" s="162" t="str">
        <f>立て型!C15</f>
        <v>横浜商大高</v>
      </c>
      <c r="G87" s="162" t="str">
        <f>立て型!D15</f>
        <v>横浜商大</v>
      </c>
      <c r="H87" s="100">
        <v>7</v>
      </c>
      <c r="I87" s="59" t="s">
        <v>82</v>
      </c>
      <c r="J87" s="100">
        <v>0</v>
      </c>
      <c r="K87" s="162" t="str">
        <f>立て型!F15</f>
        <v>秀　　英</v>
      </c>
      <c r="M87" s="244" t="str">
        <f>立て型!E15</f>
        <v>サレジオ学院</v>
      </c>
      <c r="N87" s="180">
        <v>9</v>
      </c>
      <c r="O87" s="59" t="s">
        <v>82</v>
      </c>
      <c r="P87" s="180">
        <v>2</v>
      </c>
      <c r="Q87" s="162" t="str">
        <f>立て型!G15</f>
        <v>上 矢 部</v>
      </c>
      <c r="S87" s="156"/>
    </row>
    <row r="88" spans="3:19" ht="15" customHeight="1">
      <c r="C88" s="61" t="str">
        <f>立て型!B16</f>
        <v>Ｅブロック</v>
      </c>
      <c r="E88" s="162" t="str">
        <f>立て型!C16</f>
        <v>金沢高</v>
      </c>
      <c r="G88" s="162" t="str">
        <f>立て型!D16</f>
        <v>金　　沢</v>
      </c>
      <c r="H88" s="100">
        <v>14</v>
      </c>
      <c r="I88" s="59" t="s">
        <v>82</v>
      </c>
      <c r="J88" s="100">
        <v>4</v>
      </c>
      <c r="K88" s="162" t="str">
        <f>立て型!F16</f>
        <v>港　　北</v>
      </c>
      <c r="M88" s="162" t="str">
        <f>立て型!G16</f>
        <v>市 ヶ 尾</v>
      </c>
      <c r="N88" s="180">
        <v>10</v>
      </c>
      <c r="O88" s="59" t="s">
        <v>82</v>
      </c>
      <c r="P88" s="180">
        <v>1</v>
      </c>
      <c r="Q88" s="162" t="str">
        <f>立て型!E16</f>
        <v>東</v>
      </c>
      <c r="S88" s="156"/>
    </row>
    <row r="89" spans="3:19" ht="15" customHeight="1">
      <c r="C89" s="61" t="str">
        <f>立て型!B17</f>
        <v>Ｆブロック</v>
      </c>
      <c r="E89" s="162" t="str">
        <f>立て型!C17</f>
        <v>南高</v>
      </c>
      <c r="G89" s="162" t="str">
        <f>立て型!D17</f>
        <v>南</v>
      </c>
      <c r="H89" s="179">
        <v>11</v>
      </c>
      <c r="I89" s="59" t="s">
        <v>82</v>
      </c>
      <c r="J89" s="179">
        <v>1</v>
      </c>
      <c r="K89" s="162" t="str">
        <f>立て型!F17</f>
        <v>保土ヶ谷</v>
      </c>
      <c r="M89" s="162" t="str">
        <f>立て型!E17</f>
        <v>橘 学 苑</v>
      </c>
      <c r="N89" s="180">
        <v>16</v>
      </c>
      <c r="O89" s="59" t="s">
        <v>82</v>
      </c>
      <c r="P89" s="180">
        <v>8</v>
      </c>
      <c r="Q89" s="162" t="str">
        <f>立て型!G17</f>
        <v>横浜緑園・横浜明朋</v>
      </c>
      <c r="S89" s="156"/>
    </row>
    <row r="90" spans="3:19" ht="15" customHeight="1">
      <c r="C90" s="61" t="str">
        <f>立て型!B18</f>
        <v>Ｇブロック</v>
      </c>
      <c r="E90" s="162" t="str">
        <f>立て型!C18</f>
        <v>武相高</v>
      </c>
      <c r="G90" s="162" t="str">
        <f>立て型!D18</f>
        <v>武　　相</v>
      </c>
      <c r="H90" s="179">
        <v>24</v>
      </c>
      <c r="I90" s="59" t="s">
        <v>82</v>
      </c>
      <c r="J90" s="179">
        <v>1</v>
      </c>
      <c r="K90" s="162" t="str">
        <f>立て型!F18</f>
        <v>金沢総合</v>
      </c>
      <c r="M90" s="162" t="str">
        <f>立て型!G18</f>
        <v>横浜平沼</v>
      </c>
      <c r="N90" s="180">
        <v>10</v>
      </c>
      <c r="O90" s="59" t="s">
        <v>82</v>
      </c>
      <c r="P90" s="180">
        <v>8</v>
      </c>
      <c r="Q90" s="162" t="str">
        <f>立て型!E18</f>
        <v>柏　　陽</v>
      </c>
      <c r="S90" s="156"/>
    </row>
    <row r="91" spans="3:19" ht="15" customHeight="1">
      <c r="C91" s="61" t="str">
        <f>立て型!B19</f>
        <v>Ｈブロック</v>
      </c>
      <c r="E91" s="162" t="str">
        <f>立て型!C19</f>
        <v>川和高</v>
      </c>
      <c r="G91" s="162" t="str">
        <f>立て型!D19</f>
        <v>川　　和</v>
      </c>
      <c r="H91" s="179">
        <v>9</v>
      </c>
      <c r="I91" s="59" t="s">
        <v>82</v>
      </c>
      <c r="J91" s="179">
        <v>5</v>
      </c>
      <c r="K91" s="162" t="str">
        <f>立て型!F19</f>
        <v>瀬　　谷</v>
      </c>
      <c r="M91" s="162" t="str">
        <f>立て型!G19</f>
        <v>旭</v>
      </c>
      <c r="N91" s="180">
        <v>11</v>
      </c>
      <c r="O91" s="59" t="s">
        <v>82</v>
      </c>
      <c r="P91" s="180">
        <v>0</v>
      </c>
      <c r="Q91" s="244" t="str">
        <f>立て型!E19</f>
        <v>光　　陵</v>
      </c>
      <c r="S91" s="156"/>
    </row>
    <row r="92" spans="3:19" ht="15" customHeight="1">
      <c r="C92" s="61" t="str">
        <f>立て型!B20</f>
        <v>Ｉブロック</v>
      </c>
      <c r="E92" s="162" t="str">
        <f>立て型!C20</f>
        <v>横浜創学館高</v>
      </c>
      <c r="G92" s="162" t="str">
        <f>立て型!F20</f>
        <v>山手学院</v>
      </c>
      <c r="H92" s="179">
        <v>7</v>
      </c>
      <c r="I92" s="59" t="s">
        <v>82</v>
      </c>
      <c r="J92" s="179">
        <v>6</v>
      </c>
      <c r="K92" s="162" t="str">
        <f>立て型!D20</f>
        <v>横浜創学館</v>
      </c>
      <c r="M92" s="162" t="str">
        <f>立て型!G20</f>
        <v>横 浜 栄</v>
      </c>
      <c r="N92" s="180">
        <v>14</v>
      </c>
      <c r="O92" s="59" t="s">
        <v>82</v>
      </c>
      <c r="P92" s="180">
        <v>3</v>
      </c>
      <c r="Q92" s="162" t="str">
        <f>立て型!E20</f>
        <v>新　　羽</v>
      </c>
      <c r="S92" s="156"/>
    </row>
    <row r="93" spans="3:19" ht="15" customHeight="1">
      <c r="C93" s="61" t="str">
        <f>立て型!B21</f>
        <v>Ｊブロック</v>
      </c>
      <c r="E93" s="162" t="str">
        <f>立て型!C21</f>
        <v>神奈川工高</v>
      </c>
      <c r="G93" s="162" t="str">
        <f>立て型!D21</f>
        <v>神奈川工</v>
      </c>
      <c r="H93" s="179">
        <v>5</v>
      </c>
      <c r="I93" s="59" t="s">
        <v>82</v>
      </c>
      <c r="J93" s="179">
        <v>0</v>
      </c>
      <c r="K93" s="162" t="str">
        <f>立て型!F21</f>
        <v>鶴見大附</v>
      </c>
      <c r="M93" s="162" t="str">
        <f>立て型!G21</f>
        <v>横浜学園</v>
      </c>
      <c r="N93" s="180">
        <v>7</v>
      </c>
      <c r="O93" s="59" t="s">
        <v>82</v>
      </c>
      <c r="P93" s="180">
        <v>0</v>
      </c>
      <c r="Q93" s="162" t="str">
        <f>立て型!E21</f>
        <v>城　　郷</v>
      </c>
      <c r="S93" s="156"/>
    </row>
    <row r="94" spans="3:19" ht="15" customHeight="1">
      <c r="C94" s="61" t="str">
        <f>立て型!B22</f>
        <v>Ｋブロック</v>
      </c>
      <c r="E94" s="162" t="str">
        <f>立て型!C22</f>
        <v>横浜隼人高</v>
      </c>
      <c r="G94" s="162" t="str">
        <f>立て型!D22</f>
        <v>横浜隼人</v>
      </c>
      <c r="H94" s="179">
        <v>11</v>
      </c>
      <c r="I94" s="59" t="s">
        <v>82</v>
      </c>
      <c r="J94" s="179">
        <v>4</v>
      </c>
      <c r="K94" s="162" t="str">
        <f>立て型!F22</f>
        <v>中大横浜</v>
      </c>
      <c r="M94" s="162" t="str">
        <f>立て型!G22</f>
        <v>元 石 川</v>
      </c>
      <c r="N94" s="180">
        <v>3</v>
      </c>
      <c r="O94" s="59" t="s">
        <v>82</v>
      </c>
      <c r="P94" s="180">
        <v>2</v>
      </c>
      <c r="Q94" s="162" t="str">
        <f>立て型!E22</f>
        <v>横浜翠嵐</v>
      </c>
      <c r="S94" s="156"/>
    </row>
    <row r="95" spans="3:19" ht="15" customHeight="1">
      <c r="C95" s="61" t="str">
        <f>立て型!B23</f>
        <v>Ｌブロック</v>
      </c>
      <c r="E95" s="162" t="str">
        <f>立て型!C23</f>
        <v>横浜商業高</v>
      </c>
      <c r="G95" s="162" t="str">
        <f>立て型!F23</f>
        <v>松　　陽</v>
      </c>
      <c r="H95" s="179">
        <v>14</v>
      </c>
      <c r="I95" s="59" t="s">
        <v>82</v>
      </c>
      <c r="J95" s="179">
        <v>6</v>
      </c>
      <c r="K95" s="162" t="str">
        <f>立て型!D23</f>
        <v>横浜商業</v>
      </c>
      <c r="M95" s="162" t="str">
        <f>立て型!E23</f>
        <v>横浜ｻｲｴﾝｽﾌﾛﾝﾃｨｱ</v>
      </c>
      <c r="N95" s="180">
        <v>11</v>
      </c>
      <c r="O95" s="59" t="s">
        <v>82</v>
      </c>
      <c r="P95" s="180">
        <v>1</v>
      </c>
      <c r="Q95" s="162" t="str">
        <f>立て型!G23</f>
        <v>瀬 谷 西</v>
      </c>
      <c r="S95" s="156"/>
    </row>
    <row r="96" spans="3:19" ht="15" customHeight="1">
      <c r="C96" s="61" t="str">
        <f>立て型!B24</f>
        <v>Ｍブロック</v>
      </c>
      <c r="E96" s="162" t="str">
        <f>立て型!C24</f>
        <v>横浜清陵高</v>
      </c>
      <c r="G96" s="162" t="str">
        <f>立て型!D24</f>
        <v>横浜清陵</v>
      </c>
      <c r="H96" s="179">
        <v>14</v>
      </c>
      <c r="I96" s="59" t="s">
        <v>82</v>
      </c>
      <c r="J96" s="179">
        <v>4</v>
      </c>
      <c r="K96" s="162" t="str">
        <f>立て型!F24</f>
        <v>神奈川大附</v>
      </c>
      <c r="M96" s="162" t="str">
        <f>立て型!G24</f>
        <v>横浜緑ヶ丘</v>
      </c>
      <c r="N96" s="180">
        <v>17</v>
      </c>
      <c r="O96" s="59" t="s">
        <v>82</v>
      </c>
      <c r="P96" s="180">
        <v>4</v>
      </c>
      <c r="Q96" s="183" t="str">
        <f>立て型!E24</f>
        <v>田奈・釜利谷・永谷</v>
      </c>
      <c r="S96" s="156"/>
    </row>
    <row r="97" spans="3:19" ht="15" customHeight="1">
      <c r="C97" s="61" t="str">
        <f>立て型!B25</f>
        <v>Ｎブロック</v>
      </c>
      <c r="E97" s="162" t="str">
        <f>立て型!C25</f>
        <v>戸塚高</v>
      </c>
      <c r="G97" s="162" t="str">
        <f>立て型!D25</f>
        <v>戸　　塚</v>
      </c>
      <c r="H97" s="179">
        <v>8</v>
      </c>
      <c r="I97" s="59" t="s">
        <v>82</v>
      </c>
      <c r="J97" s="179">
        <v>1</v>
      </c>
      <c r="K97" s="162" t="str">
        <f>立て型!F25</f>
        <v>鶴　　見</v>
      </c>
      <c r="M97" s="162" t="str">
        <f>立て型!G25</f>
        <v>関東六浦</v>
      </c>
      <c r="N97" s="180">
        <v>8</v>
      </c>
      <c r="O97" s="59" t="s">
        <v>82</v>
      </c>
      <c r="P97" s="180">
        <v>4</v>
      </c>
      <c r="Q97" s="183" t="str">
        <f>立て型!E25</f>
        <v>横浜南陵</v>
      </c>
      <c r="S97" s="156"/>
    </row>
    <row r="98" spans="3:19" ht="15" customHeight="1">
      <c r="C98" s="61" t="str">
        <f>立て型!B26</f>
        <v>Ｏブロック</v>
      </c>
      <c r="E98" s="162" t="str">
        <f>立て型!C26</f>
        <v>日大高</v>
      </c>
      <c r="G98" s="162" t="str">
        <f>立て型!D26</f>
        <v>日　　大</v>
      </c>
      <c r="H98" s="179">
        <v>7</v>
      </c>
      <c r="I98" s="59" t="s">
        <v>82</v>
      </c>
      <c r="J98" s="179">
        <v>0</v>
      </c>
      <c r="K98" s="162" t="str">
        <f>立て型!F26</f>
        <v>横浜翠陵</v>
      </c>
      <c r="M98" s="162" t="str">
        <f>立て型!E26</f>
        <v>氷 取 沢</v>
      </c>
      <c r="N98" s="180">
        <v>11</v>
      </c>
      <c r="O98" s="59" t="s">
        <v>82</v>
      </c>
      <c r="P98" s="180">
        <v>4</v>
      </c>
      <c r="Q98" s="162" t="str">
        <f>立て型!G26</f>
        <v>浅　　野</v>
      </c>
      <c r="S98" s="156"/>
    </row>
    <row r="99" spans="3:19" ht="15" customHeight="1">
      <c r="C99" s="61" t="str">
        <f>立て型!B27</f>
        <v>Ｐブロック</v>
      </c>
      <c r="E99" s="162" t="str">
        <f>立て型!C27</f>
        <v>桜丘高</v>
      </c>
      <c r="G99" s="162" t="str">
        <f>立て型!D27</f>
        <v>桜　　丘</v>
      </c>
      <c r="H99" s="179">
        <v>11</v>
      </c>
      <c r="I99" s="59" t="s">
        <v>82</v>
      </c>
      <c r="J99" s="179">
        <v>1</v>
      </c>
      <c r="K99" s="162" t="str">
        <f>立て型!F27</f>
        <v>霧 が 丘</v>
      </c>
      <c r="M99" s="162" t="e">
        <f>立て型!G27</f>
        <v>#REF!</v>
      </c>
      <c r="N99" s="180">
        <v>4</v>
      </c>
      <c r="O99" s="59" t="s">
        <v>82</v>
      </c>
      <c r="P99" s="180">
        <v>2</v>
      </c>
      <c r="Q99" s="162" t="str">
        <f>立て型!E27</f>
        <v>金　　井</v>
      </c>
      <c r="S99" s="156"/>
    </row>
    <row r="100" spans="3:19" ht="15" customHeight="1">
      <c r="C100" s="61" t="str">
        <f>立て型!B28</f>
        <v>Ｑブロック</v>
      </c>
      <c r="E100" s="162" t="str">
        <f>立て型!C28</f>
        <v>神奈川工高</v>
      </c>
      <c r="G100" s="162" t="str">
        <f>立て型!D28</f>
        <v>神奈川工</v>
      </c>
      <c r="H100" s="179">
        <v>7</v>
      </c>
      <c r="I100" s="59" t="s">
        <v>82</v>
      </c>
      <c r="J100" s="179">
        <v>0</v>
      </c>
      <c r="K100" s="162" t="str">
        <f>立て型!F28</f>
        <v>光　　陵</v>
      </c>
      <c r="Q100" s="162"/>
      <c r="S100" s="156"/>
    </row>
    <row r="101" spans="3:19" ht="15" customHeight="1">
      <c r="C101" s="61"/>
      <c r="E101" s="162"/>
      <c r="G101" s="162"/>
      <c r="H101" s="180"/>
      <c r="J101" s="180"/>
      <c r="K101" s="162"/>
      <c r="M101" s="162"/>
      <c r="Q101" s="162"/>
      <c r="S101" s="156"/>
    </row>
    <row r="102" spans="3:19" ht="15" customHeight="1">
      <c r="G102" s="162"/>
      <c r="H102" s="179"/>
      <c r="J102" s="179"/>
      <c r="K102" s="162"/>
      <c r="Q102" s="162"/>
      <c r="S102" s="156"/>
    </row>
    <row r="103" spans="3:19" ht="15" customHeight="1">
      <c r="C103" s="152" t="s">
        <v>72</v>
      </c>
      <c r="D103" s="151"/>
      <c r="E103" s="152" t="s">
        <v>148</v>
      </c>
      <c r="F103" s="153"/>
      <c r="G103" s="387" t="s">
        <v>446</v>
      </c>
      <c r="H103" s="388"/>
      <c r="I103" s="388"/>
      <c r="J103" s="388"/>
      <c r="K103" s="389"/>
      <c r="L103" s="42"/>
      <c r="M103" s="387" t="s">
        <v>447</v>
      </c>
      <c r="N103" s="388"/>
      <c r="O103" s="388"/>
      <c r="P103" s="388"/>
      <c r="Q103" s="389"/>
      <c r="S103" s="156"/>
    </row>
    <row r="104" spans="3:19" ht="15" customHeight="1">
      <c r="C104" s="59" t="str">
        <f>立て型!B33</f>
        <v>Ａブロック</v>
      </c>
      <c r="E104" s="59" t="str">
        <f>立て型!C33</f>
        <v>湘南台高</v>
      </c>
      <c r="G104" s="162" t="str">
        <f>立て型!D33</f>
        <v>湘 南 台</v>
      </c>
      <c r="H104" s="179">
        <v>14</v>
      </c>
      <c r="I104" s="59" t="s">
        <v>82</v>
      </c>
      <c r="J104" s="179">
        <v>5</v>
      </c>
      <c r="K104" s="162" t="str">
        <f>立て型!F33</f>
        <v>湘　　南</v>
      </c>
      <c r="M104" s="162" t="str">
        <f>立て型!G33</f>
        <v>藤沢総合</v>
      </c>
      <c r="N104" s="180">
        <v>6</v>
      </c>
      <c r="O104" s="59" t="s">
        <v>82</v>
      </c>
      <c r="P104" s="180">
        <v>0</v>
      </c>
      <c r="Q104" s="162" t="str">
        <f>立て型!E33</f>
        <v>鶴　　嶺</v>
      </c>
      <c r="S104" s="156"/>
    </row>
    <row r="105" spans="3:19" ht="15" customHeight="1">
      <c r="C105" s="59" t="str">
        <f>立て型!B34</f>
        <v>Ｂブロック</v>
      </c>
      <c r="E105" s="59" t="str">
        <f>立て型!C34</f>
        <v>藤沢八部</v>
      </c>
      <c r="G105" s="162" t="str">
        <f>立て型!D34</f>
        <v>湘南工科</v>
      </c>
      <c r="H105" s="179">
        <v>8</v>
      </c>
      <c r="I105" s="59" t="s">
        <v>82</v>
      </c>
      <c r="J105" s="179">
        <v>7</v>
      </c>
      <c r="K105" s="162" t="str">
        <f>立て型!F34</f>
        <v>七里ガ浜</v>
      </c>
      <c r="M105" s="162" t="str">
        <f>立て型!E34</f>
        <v>藤 沢 西</v>
      </c>
      <c r="N105" s="180">
        <v>11</v>
      </c>
      <c r="O105" s="59" t="s">
        <v>82</v>
      </c>
      <c r="P105" s="180">
        <v>1</v>
      </c>
      <c r="Q105" s="162" t="str">
        <f>立て型!G34</f>
        <v>アレセイア湘南</v>
      </c>
      <c r="S105" s="156"/>
    </row>
    <row r="106" spans="3:19" ht="15" customHeight="1">
      <c r="C106" s="59" t="str">
        <f>立て型!B35</f>
        <v>Ｃブロック</v>
      </c>
      <c r="E106" s="59" t="str">
        <f>立て型!C35</f>
        <v>藤沢翔陵高</v>
      </c>
      <c r="G106" s="162" t="str">
        <f>立て型!D35</f>
        <v>藤沢翔陵</v>
      </c>
      <c r="H106" s="180">
        <v>11</v>
      </c>
      <c r="I106" s="59" t="s">
        <v>82</v>
      </c>
      <c r="J106" s="180">
        <v>0</v>
      </c>
      <c r="K106" s="162" t="str">
        <f>立て型!F35</f>
        <v>茅ケ崎西浜</v>
      </c>
      <c r="M106" s="162" t="str">
        <f>立て型!G35</f>
        <v>湘南学園</v>
      </c>
      <c r="N106" s="180">
        <v>4</v>
      </c>
      <c r="O106" s="59" t="s">
        <v>82</v>
      </c>
      <c r="P106" s="180">
        <v>2</v>
      </c>
      <c r="Q106" s="162" t="str">
        <f>立て型!E35</f>
        <v>寒　　川</v>
      </c>
      <c r="S106" s="156"/>
    </row>
    <row r="107" spans="3:19" ht="15" customHeight="1">
      <c r="C107" s="59" t="str">
        <f>立て型!B36</f>
        <v>Ｄブロック</v>
      </c>
      <c r="E107" s="59" t="str">
        <f>立て型!C36</f>
        <v>日大藤沢高</v>
      </c>
      <c r="G107" s="162" t="str">
        <f>立て型!D36</f>
        <v>日大藤沢</v>
      </c>
      <c r="H107" s="180">
        <v>2</v>
      </c>
      <c r="I107" s="59" t="s">
        <v>82</v>
      </c>
      <c r="J107" s="180">
        <v>0</v>
      </c>
      <c r="K107" s="162" t="str">
        <f>立て型!F36</f>
        <v>深　　沢</v>
      </c>
      <c r="M107" s="162" t="str">
        <f>立て型!G36</f>
        <v>大　　船</v>
      </c>
      <c r="N107" s="180">
        <v>7</v>
      </c>
      <c r="O107" s="59" t="s">
        <v>82</v>
      </c>
      <c r="P107" s="180">
        <v>4</v>
      </c>
      <c r="Q107" s="162" t="str">
        <f>立て型!E36</f>
        <v>茅 ケ 崎</v>
      </c>
      <c r="S107" s="156"/>
    </row>
    <row r="108" spans="3:19" ht="15" customHeight="1">
      <c r="C108" s="59" t="str">
        <f>立て型!B37</f>
        <v>Ｅブロック</v>
      </c>
      <c r="E108" s="59" t="str">
        <f>立て型!C37</f>
        <v>茅ケ崎北陵高</v>
      </c>
      <c r="G108" s="162" t="str">
        <f>立て型!D37</f>
        <v>茅ケ崎北陵</v>
      </c>
      <c r="H108" s="180">
        <v>13</v>
      </c>
      <c r="I108" s="59" t="s">
        <v>82</v>
      </c>
      <c r="J108" s="180">
        <v>0</v>
      </c>
      <c r="K108" s="162" t="str">
        <f>立て型!F37</f>
        <v>鎌　　倉</v>
      </c>
      <c r="M108" s="162">
        <f>立て型!G37</f>
        <v>0</v>
      </c>
      <c r="N108" s="180">
        <v>12</v>
      </c>
      <c r="O108" s="59" t="s">
        <v>82</v>
      </c>
      <c r="P108" s="180">
        <v>2</v>
      </c>
      <c r="Q108" s="162" t="str">
        <f>立て型!E37</f>
        <v>藤沢清流</v>
      </c>
      <c r="S108" s="156"/>
    </row>
    <row r="109" spans="3:19" ht="15" customHeight="1">
      <c r="C109" s="59" t="str">
        <f>立て型!B38</f>
        <v>Ｆブロック</v>
      </c>
      <c r="E109" s="59" t="str">
        <f>立て型!C38</f>
        <v>藤嶺藤沢高</v>
      </c>
      <c r="G109" s="162" t="str">
        <f>立て型!D38</f>
        <v>藤嶺藤沢</v>
      </c>
      <c r="H109" s="100">
        <v>10</v>
      </c>
      <c r="I109" s="59" t="s">
        <v>82</v>
      </c>
      <c r="J109" s="100">
        <v>5</v>
      </c>
      <c r="K109" s="162" t="str">
        <f>立て型!F38</f>
        <v>鎌倉学園</v>
      </c>
      <c r="Q109" s="162"/>
      <c r="S109" s="156"/>
    </row>
    <row r="110" spans="3:19" ht="15" customHeight="1">
      <c r="H110" s="180"/>
      <c r="J110" s="180"/>
      <c r="S110" s="156"/>
    </row>
    <row r="111" spans="3:19" ht="15" customHeight="1">
      <c r="S111" s="156"/>
    </row>
    <row r="112" spans="3:19" ht="15" customHeight="1">
      <c r="C112" s="150" t="s">
        <v>74</v>
      </c>
      <c r="D112" s="151"/>
      <c r="E112" s="152" t="s">
        <v>148</v>
      </c>
      <c r="F112" s="153"/>
      <c r="G112" s="387" t="s">
        <v>446</v>
      </c>
      <c r="H112" s="388"/>
      <c r="I112" s="388"/>
      <c r="J112" s="388"/>
      <c r="K112" s="389"/>
      <c r="L112" s="42"/>
      <c r="M112" s="387" t="s">
        <v>447</v>
      </c>
      <c r="N112" s="388"/>
      <c r="O112" s="388"/>
      <c r="P112" s="388"/>
      <c r="Q112" s="389"/>
      <c r="S112" s="156"/>
    </row>
    <row r="113" spans="3:19" ht="15" customHeight="1">
      <c r="C113" s="59" t="str">
        <f>立て型!B43</f>
        <v>Ａブロック</v>
      </c>
      <c r="E113" s="59" t="str">
        <f>立て型!C43</f>
        <v>横須賀総合高</v>
      </c>
      <c r="G113" s="60" t="str">
        <f>立て型!F43</f>
        <v>逗　　子</v>
      </c>
      <c r="H113" s="100">
        <v>8</v>
      </c>
      <c r="I113" s="59" t="s">
        <v>82</v>
      </c>
      <c r="J113" s="100">
        <v>3</v>
      </c>
      <c r="K113" s="111" t="str">
        <f>立て型!D43</f>
        <v>横須賀総合</v>
      </c>
      <c r="M113" s="60" t="str">
        <f>立て型!E43</f>
        <v>横須賀大津</v>
      </c>
      <c r="N113" s="180">
        <v>5</v>
      </c>
      <c r="O113" s="59" t="s">
        <v>82</v>
      </c>
      <c r="P113" s="180">
        <v>4</v>
      </c>
      <c r="Q113" s="60" t="str">
        <f>立て型!G43</f>
        <v>大　　楠</v>
      </c>
      <c r="S113" s="156"/>
    </row>
    <row r="114" spans="3:19" ht="15" customHeight="1">
      <c r="C114" s="59" t="str">
        <f>立て型!B44</f>
        <v>Ｂブロック</v>
      </c>
      <c r="E114" s="59" t="str">
        <f>立て型!C44</f>
        <v>湘南学院Ｇ</v>
      </c>
      <c r="G114" s="111" t="str">
        <f>立て型!D44</f>
        <v>湘南学院</v>
      </c>
      <c r="H114" s="100">
        <v>8</v>
      </c>
      <c r="I114" s="59" t="s">
        <v>82</v>
      </c>
      <c r="J114" s="100">
        <v>1</v>
      </c>
      <c r="K114" s="60" t="str">
        <f>立て型!F44</f>
        <v>追　　浜</v>
      </c>
      <c r="M114" s="60">
        <f>立て型!G44</f>
        <v>0</v>
      </c>
      <c r="N114" s="180">
        <v>11</v>
      </c>
      <c r="O114" s="59" t="s">
        <v>82</v>
      </c>
      <c r="P114" s="180">
        <v>1</v>
      </c>
      <c r="Q114" s="60" t="str">
        <f>立て型!E44</f>
        <v>逗子開成</v>
      </c>
      <c r="S114" s="156"/>
    </row>
    <row r="115" spans="3:19" ht="15" customHeight="1">
      <c r="C115" s="59" t="str">
        <f>立て型!B45</f>
        <v>Ｃブロック</v>
      </c>
      <c r="E115" s="59" t="str">
        <f>立て型!C45</f>
        <v>三浦学苑佐原Ｇ</v>
      </c>
      <c r="G115" s="111" t="str">
        <f>立て型!D45</f>
        <v>三浦学苑</v>
      </c>
      <c r="H115" s="100">
        <v>6</v>
      </c>
      <c r="I115" s="59" t="s">
        <v>82</v>
      </c>
      <c r="J115" s="100">
        <v>5</v>
      </c>
      <c r="K115" s="60" t="str">
        <f>立て型!F45</f>
        <v>横須賀学院</v>
      </c>
      <c r="S115" s="156"/>
    </row>
    <row r="116" spans="3:19" ht="15" customHeight="1">
      <c r="C116" s="59" t="str">
        <f>立て型!B46</f>
        <v>Ｄブロック</v>
      </c>
      <c r="E116" s="59" t="str">
        <f>立て型!C46</f>
        <v>三浦学苑佐原Ｇ</v>
      </c>
      <c r="G116" s="111"/>
      <c r="M116" s="60" t="str">
        <f>立て型!D46</f>
        <v>横須賀工業</v>
      </c>
      <c r="N116" s="180">
        <v>17</v>
      </c>
      <c r="O116" s="59" t="s">
        <v>82</v>
      </c>
      <c r="P116" s="180">
        <v>0</v>
      </c>
      <c r="Q116" s="60" t="str">
        <f>立て型!F46</f>
        <v>横 須 賀</v>
      </c>
      <c r="S116" s="156"/>
    </row>
    <row r="117" spans="3:19" ht="15" customHeight="1">
      <c r="S117" s="156"/>
    </row>
    <row r="118" spans="3:19" ht="15" customHeight="1">
      <c r="H118" s="180"/>
      <c r="J118" s="180"/>
      <c r="S118" s="156"/>
    </row>
    <row r="119" spans="3:19" ht="15" customHeight="1">
      <c r="C119" s="152" t="s">
        <v>359</v>
      </c>
      <c r="D119" s="151"/>
      <c r="E119" s="152" t="s">
        <v>148</v>
      </c>
      <c r="F119" s="153"/>
      <c r="G119" s="387" t="s">
        <v>446</v>
      </c>
      <c r="H119" s="388"/>
      <c r="I119" s="388"/>
      <c r="J119" s="388"/>
      <c r="K119" s="389"/>
      <c r="L119" s="42"/>
      <c r="M119" s="387" t="s">
        <v>447</v>
      </c>
      <c r="N119" s="388"/>
      <c r="O119" s="388"/>
      <c r="P119" s="388"/>
      <c r="Q119" s="389"/>
      <c r="S119" s="156"/>
    </row>
    <row r="120" spans="3:19" ht="15" customHeight="1">
      <c r="C120" s="59" t="str">
        <f>立て型!B51</f>
        <v>Ａブロック</v>
      </c>
      <c r="E120" s="59" t="str">
        <f>立て型!C51</f>
        <v>麻溝台高</v>
      </c>
      <c r="G120" s="60" t="str">
        <f>立て型!F51</f>
        <v>大 和 西</v>
      </c>
      <c r="H120" s="180">
        <v>7</v>
      </c>
      <c r="I120" s="59" t="s">
        <v>82</v>
      </c>
      <c r="J120" s="180">
        <v>0</v>
      </c>
      <c r="K120" s="60" t="str">
        <f>立て型!D51</f>
        <v>麻 溝 台</v>
      </c>
      <c r="M120" s="60" t="str">
        <f>立て型!G51</f>
        <v>柏木学園</v>
      </c>
      <c r="N120" s="180">
        <v>7</v>
      </c>
      <c r="O120" s="59" t="s">
        <v>82</v>
      </c>
      <c r="P120" s="180">
        <v>3</v>
      </c>
      <c r="Q120" s="60" t="str">
        <f>立て型!E51</f>
        <v>津 久 井</v>
      </c>
      <c r="S120" s="156"/>
    </row>
    <row r="121" spans="3:19" ht="15" customHeight="1">
      <c r="C121" s="59" t="str">
        <f>立て型!B52</f>
        <v>Ｂブロック</v>
      </c>
      <c r="E121" s="59" t="str">
        <f>立て型!C52</f>
        <v>座間高</v>
      </c>
      <c r="G121" s="60" t="str">
        <f>立て型!F52</f>
        <v>伊 勢 原</v>
      </c>
      <c r="H121" s="180">
        <v>9</v>
      </c>
      <c r="I121" s="59" t="s">
        <v>82</v>
      </c>
      <c r="J121" s="180">
        <v>8</v>
      </c>
      <c r="K121" s="60" t="str">
        <f>立て型!D52</f>
        <v>座　　間</v>
      </c>
      <c r="M121" s="60" t="str">
        <f>立て型!E52</f>
        <v>厚 木 北</v>
      </c>
      <c r="N121" s="180">
        <v>4</v>
      </c>
      <c r="O121" s="59" t="s">
        <v>82</v>
      </c>
      <c r="P121" s="180">
        <v>1</v>
      </c>
      <c r="Q121" s="60" t="str">
        <f>立て型!G52</f>
        <v>海 老 名</v>
      </c>
      <c r="S121" s="156"/>
    </row>
    <row r="122" spans="3:19" ht="15" customHeight="1">
      <c r="C122" s="59" t="str">
        <f>立て型!B53</f>
        <v>Ｃブロック</v>
      </c>
      <c r="E122" s="59" t="str">
        <f>立て型!C53</f>
        <v>光明下溝Ｇ</v>
      </c>
      <c r="G122" s="60" t="str">
        <f>立て型!F53</f>
        <v>城　　山</v>
      </c>
      <c r="H122" s="180">
        <v>3</v>
      </c>
      <c r="I122" s="59" t="s">
        <v>82</v>
      </c>
      <c r="J122" s="180">
        <v>1</v>
      </c>
      <c r="K122" s="60" t="str">
        <f>立て型!D53</f>
        <v>光明相模原</v>
      </c>
      <c r="M122" s="60" t="str">
        <f>立て型!G53</f>
        <v>厚木清南・愛川・中央農業</v>
      </c>
      <c r="N122" s="180">
        <v>7</v>
      </c>
      <c r="O122" s="59" t="s">
        <v>82</v>
      </c>
      <c r="P122" s="180">
        <v>0</v>
      </c>
      <c r="Q122" s="60" t="str">
        <f>立て型!E53</f>
        <v>相模原青陵・厚木西・神奈川総産</v>
      </c>
      <c r="S122" s="156"/>
    </row>
    <row r="123" spans="3:19" ht="15" customHeight="1">
      <c r="C123" s="59" t="str">
        <f>立て型!B54</f>
        <v>Ｄブロック</v>
      </c>
      <c r="E123" s="59" t="str">
        <f>立て型!C54</f>
        <v>玉川球場</v>
      </c>
      <c r="G123" s="60" t="str">
        <f>立て型!D54</f>
        <v>厚　　木</v>
      </c>
      <c r="H123" s="180">
        <v>11</v>
      </c>
      <c r="I123" s="59" t="s">
        <v>82</v>
      </c>
      <c r="J123" s="180">
        <v>1</v>
      </c>
      <c r="K123" s="60" t="str">
        <f>立て型!F54</f>
        <v>上 溝 南</v>
      </c>
      <c r="M123" s="60" t="str">
        <f>立て型!E54</f>
        <v>有　　馬</v>
      </c>
      <c r="N123" s="180">
        <v>11</v>
      </c>
      <c r="O123" s="59" t="s">
        <v>82</v>
      </c>
      <c r="P123" s="180">
        <v>4</v>
      </c>
      <c r="Q123" s="60" t="str">
        <f>立て型!G54</f>
        <v>橋　　本</v>
      </c>
      <c r="S123" s="156"/>
    </row>
    <row r="124" spans="3:19" ht="15" customHeight="1">
      <c r="C124" s="59" t="str">
        <f>立て型!B55</f>
        <v>Ｅブロック</v>
      </c>
      <c r="E124" s="59" t="str">
        <f>立て型!C55</f>
        <v>相模田名高</v>
      </c>
      <c r="G124" s="60" t="str">
        <f>立て型!D55</f>
        <v>相模田名</v>
      </c>
      <c r="H124" s="180">
        <v>15</v>
      </c>
      <c r="I124" s="59" t="s">
        <v>82</v>
      </c>
      <c r="J124" s="180">
        <v>4</v>
      </c>
      <c r="K124" s="60" t="str">
        <f>立て型!F55</f>
        <v>綾　　瀬</v>
      </c>
      <c r="M124" s="60" t="str">
        <f>立て型!E55</f>
        <v>相模原総合</v>
      </c>
      <c r="N124" s="180">
        <v>9</v>
      </c>
      <c r="O124" s="59" t="s">
        <v>82</v>
      </c>
      <c r="P124" s="180">
        <v>2</v>
      </c>
      <c r="Q124" s="60" t="str">
        <f>立て型!G55</f>
        <v>麻布大附</v>
      </c>
      <c r="S124" s="156"/>
    </row>
    <row r="125" spans="3:19" ht="15" customHeight="1">
      <c r="C125" s="59" t="str">
        <f>立て型!B56</f>
        <v>Ｆブロック</v>
      </c>
      <c r="E125" s="59" t="str">
        <f>立て型!C56</f>
        <v>大和高</v>
      </c>
      <c r="G125" s="60" t="str">
        <f>立て型!D56</f>
        <v>大　　和</v>
      </c>
      <c r="H125" s="180">
        <v>6</v>
      </c>
      <c r="I125" s="59" t="s">
        <v>82</v>
      </c>
      <c r="J125" s="180">
        <v>1</v>
      </c>
      <c r="K125" s="60" t="str">
        <f>立て型!F56</f>
        <v>厚 木 東</v>
      </c>
      <c r="M125" s="60" t="str">
        <f>立て型!G56</f>
        <v>相模原中等</v>
      </c>
      <c r="N125" s="180">
        <v>10</v>
      </c>
      <c r="O125" s="59" t="s">
        <v>82</v>
      </c>
      <c r="P125" s="180">
        <v>2</v>
      </c>
      <c r="Q125" s="60" t="str">
        <f>立て型!E56</f>
        <v>弥　　栄</v>
      </c>
      <c r="S125" s="156"/>
    </row>
    <row r="126" spans="3:19" ht="15" customHeight="1">
      <c r="C126" s="59" t="str">
        <f>立て型!B57</f>
        <v>Ｇブロック</v>
      </c>
      <c r="E126" s="59" t="str">
        <f>立て型!C57</f>
        <v>東海大相模Ｇ</v>
      </c>
      <c r="G126" s="60" t="str">
        <f>立て型!D57</f>
        <v>東海大相模</v>
      </c>
      <c r="H126" s="180">
        <v>9</v>
      </c>
      <c r="I126" s="59" t="s">
        <v>82</v>
      </c>
      <c r="J126" s="180">
        <v>2</v>
      </c>
      <c r="K126" s="60" t="str">
        <f>立て型!F57</f>
        <v>座間総合</v>
      </c>
      <c r="M126" s="60" t="str">
        <f>立て型!G57</f>
        <v>相模向陽館・横浜旭陵</v>
      </c>
      <c r="N126" s="180">
        <v>4</v>
      </c>
      <c r="O126" s="59" t="s">
        <v>82</v>
      </c>
      <c r="P126" s="180">
        <v>3</v>
      </c>
      <c r="Q126" s="60" t="str">
        <f>立て型!E57</f>
        <v>秦　　野</v>
      </c>
      <c r="S126" s="156"/>
    </row>
    <row r="127" spans="3:19" ht="15" customHeight="1">
      <c r="C127" s="59" t="str">
        <f>立て型!B58</f>
        <v>Ｈブロック</v>
      </c>
      <c r="E127" s="59" t="str">
        <f>立て型!C58</f>
        <v>大和スタジアム</v>
      </c>
      <c r="G127" s="60" t="str">
        <f>立て型!F58</f>
        <v>綾 瀬 西</v>
      </c>
      <c r="H127" s="180">
        <v>7</v>
      </c>
      <c r="I127" s="59" t="s">
        <v>82</v>
      </c>
      <c r="J127" s="180">
        <v>0</v>
      </c>
      <c r="K127" s="60" t="str">
        <f>立て型!D58</f>
        <v>大 和 南</v>
      </c>
      <c r="M127" s="60" t="str">
        <f>立て型!G58</f>
        <v>秦野曽屋</v>
      </c>
      <c r="N127" s="180">
        <v>9</v>
      </c>
      <c r="O127" s="59" t="s">
        <v>82</v>
      </c>
      <c r="P127" s="180">
        <v>2</v>
      </c>
      <c r="Q127" s="60" t="str">
        <f>立て型!E58</f>
        <v>相原・大和東</v>
      </c>
      <c r="S127" s="156"/>
    </row>
    <row r="128" spans="3:19" ht="15" customHeight="1">
      <c r="C128" s="59" t="str">
        <f>立て型!B59</f>
        <v>Ｉブロック</v>
      </c>
      <c r="E128" s="59" t="str">
        <f>立て型!C59</f>
        <v>相模原高</v>
      </c>
      <c r="G128" s="60" t="str">
        <f>立て型!D59</f>
        <v>相 模 原</v>
      </c>
      <c r="H128" s="180">
        <v>13</v>
      </c>
      <c r="I128" s="59" t="s">
        <v>82</v>
      </c>
      <c r="J128" s="180">
        <v>3</v>
      </c>
      <c r="K128" s="60" t="str">
        <f>立て型!F59</f>
        <v>上　　溝</v>
      </c>
      <c r="M128" s="60" t="str">
        <f>立て型!E59</f>
        <v>向　　上</v>
      </c>
      <c r="N128" s="180">
        <v>7</v>
      </c>
      <c r="O128" s="59" t="s">
        <v>82</v>
      </c>
      <c r="P128" s="180">
        <v>0</v>
      </c>
      <c r="Q128" s="60" t="e">
        <f>立て型!G59</f>
        <v>#REF!</v>
      </c>
      <c r="S128" s="156"/>
    </row>
    <row r="129" spans="1:19" ht="15" customHeight="1">
      <c r="C129" s="59" t="str">
        <f>立て型!B60</f>
        <v>Ｊブロック</v>
      </c>
      <c r="E129" s="59" t="str">
        <f>立て型!C60</f>
        <v>相模原高</v>
      </c>
      <c r="G129" s="60" t="str">
        <f>立て型!D60</f>
        <v>秦野総合</v>
      </c>
      <c r="H129" s="180">
        <v>16</v>
      </c>
      <c r="I129" s="59" t="s">
        <v>82</v>
      </c>
      <c r="J129" s="180">
        <v>1</v>
      </c>
      <c r="K129" s="60" t="str">
        <f>立て型!F60</f>
        <v>伊 志 田</v>
      </c>
      <c r="M129" s="60" t="str">
        <f>立て型!E60</f>
        <v>上 鶴 間</v>
      </c>
      <c r="N129" s="180">
        <v>6</v>
      </c>
      <c r="O129" s="59" t="s">
        <v>82</v>
      </c>
      <c r="P129" s="180">
        <v>2</v>
      </c>
      <c r="Q129" s="60">
        <f>立て型!G60</f>
        <v>0</v>
      </c>
      <c r="S129" s="156"/>
    </row>
    <row r="130" spans="1:19" ht="15" customHeight="1">
      <c r="H130" s="180"/>
      <c r="J130" s="180"/>
      <c r="S130" s="156"/>
    </row>
    <row r="131" spans="1:19" ht="15" customHeight="1">
      <c r="S131" s="156"/>
    </row>
    <row r="132" spans="1:19" ht="15" customHeight="1">
      <c r="C132" s="152" t="s">
        <v>354</v>
      </c>
      <c r="D132" s="151"/>
      <c r="E132" s="152" t="s">
        <v>148</v>
      </c>
      <c r="F132" s="153"/>
      <c r="G132" s="387" t="s">
        <v>446</v>
      </c>
      <c r="H132" s="388"/>
      <c r="I132" s="388"/>
      <c r="J132" s="388"/>
      <c r="K132" s="389"/>
      <c r="L132" s="42"/>
      <c r="M132" s="387" t="s">
        <v>447</v>
      </c>
      <c r="N132" s="388"/>
      <c r="O132" s="388"/>
      <c r="P132" s="388"/>
      <c r="Q132" s="389"/>
      <c r="S132" s="156"/>
    </row>
    <row r="133" spans="1:19" ht="15" customHeight="1">
      <c r="C133" s="59" t="str">
        <f>立て型!B65</f>
        <v>Ａブロック</v>
      </c>
      <c r="E133" s="59" t="str">
        <f>立て型!C65</f>
        <v>平塚学園大磯</v>
      </c>
      <c r="G133" s="59" t="str">
        <f>立て型!D65</f>
        <v>平塚学園</v>
      </c>
      <c r="H133" s="59">
        <v>4</v>
      </c>
      <c r="I133" s="59" t="s">
        <v>82</v>
      </c>
      <c r="J133" s="59">
        <v>2</v>
      </c>
      <c r="K133" s="59" t="str">
        <f>立て型!F65</f>
        <v>足　　柄</v>
      </c>
      <c r="M133" s="59" t="str">
        <f>立て型!E65</f>
        <v>旭　　丘</v>
      </c>
      <c r="N133" s="180">
        <v>8</v>
      </c>
      <c r="O133" s="59" t="s">
        <v>82</v>
      </c>
      <c r="P133" s="180">
        <v>0</v>
      </c>
      <c r="Q133" s="59" t="str">
        <f>立て型!G65</f>
        <v>二宮・大井</v>
      </c>
      <c r="S133" s="156"/>
    </row>
    <row r="134" spans="1:19" ht="15" customHeight="1">
      <c r="C134" s="59" t="str">
        <f>立て型!B66</f>
        <v>Ｂブロック</v>
      </c>
      <c r="E134" s="59" t="str">
        <f>立て型!C66</f>
        <v>相洋穴部球場</v>
      </c>
      <c r="G134" s="59" t="str">
        <f>立て型!D66</f>
        <v>相　　洋</v>
      </c>
      <c r="H134" s="59">
        <v>3</v>
      </c>
      <c r="I134" s="59" t="s">
        <v>82</v>
      </c>
      <c r="J134" s="59">
        <v>2</v>
      </c>
      <c r="K134" s="59" t="str">
        <f>立て型!F66</f>
        <v>山　　北</v>
      </c>
      <c r="M134" s="59" t="str">
        <f>立て型!E66</f>
        <v>西　　湘</v>
      </c>
      <c r="N134" s="180">
        <v>1</v>
      </c>
      <c r="O134" s="59" t="s">
        <v>82</v>
      </c>
      <c r="P134" s="180">
        <v>0</v>
      </c>
      <c r="Q134" s="59" t="str">
        <f>立て型!G66</f>
        <v>小 田 原</v>
      </c>
      <c r="S134" s="156"/>
    </row>
    <row r="135" spans="1:19" ht="15" customHeight="1">
      <c r="C135" s="59" t="str">
        <f>立て型!B67</f>
        <v>Ｃブロック</v>
      </c>
      <c r="E135" s="59" t="str">
        <f>立て型!C67</f>
        <v>立花学園大井</v>
      </c>
      <c r="G135" s="59" t="str">
        <f>立て型!D67</f>
        <v>立花学園</v>
      </c>
      <c r="H135" s="59">
        <v>8</v>
      </c>
      <c r="I135" s="59" t="s">
        <v>82</v>
      </c>
      <c r="J135" s="59">
        <v>1</v>
      </c>
      <c r="K135" s="59" t="str">
        <f>立て型!F67</f>
        <v>高浜・吉田島</v>
      </c>
      <c r="M135" s="59" t="str">
        <f>立て型!E67</f>
        <v>平塚工科</v>
      </c>
      <c r="N135" s="180">
        <v>12</v>
      </c>
      <c r="O135" s="59" t="s">
        <v>82</v>
      </c>
      <c r="P135" s="180">
        <v>0</v>
      </c>
      <c r="Q135" s="59">
        <f>立て型!G67</f>
        <v>0</v>
      </c>
      <c r="S135" s="156"/>
    </row>
    <row r="136" spans="1:19" ht="15" customHeight="1">
      <c r="C136" s="59" t="str">
        <f>立て型!B69</f>
        <v>Ｅブロック</v>
      </c>
      <c r="E136" s="59" t="e">
        <f>立て型!C69</f>
        <v>#REF!</v>
      </c>
      <c r="G136" s="59" t="e">
        <f>立て型!D69</f>
        <v>#REF!</v>
      </c>
      <c r="H136" s="164">
        <v>4</v>
      </c>
      <c r="I136" s="59" t="s">
        <v>82</v>
      </c>
      <c r="J136" s="164">
        <v>1</v>
      </c>
      <c r="K136" s="202" t="e">
        <f>立て型!F69</f>
        <v>#REF!</v>
      </c>
      <c r="M136" s="59">
        <f>立て型!G69</f>
        <v>0</v>
      </c>
      <c r="N136" s="215">
        <v>4</v>
      </c>
      <c r="O136" s="59" t="s">
        <v>82</v>
      </c>
      <c r="P136" s="215">
        <v>2</v>
      </c>
      <c r="Q136" s="59" t="e">
        <f>立て型!E69</f>
        <v>#REF!</v>
      </c>
      <c r="S136" s="156"/>
    </row>
    <row r="137" spans="1:19" ht="15" customHeight="1">
      <c r="G137" s="59"/>
      <c r="H137" s="59"/>
      <c r="J137" s="59"/>
      <c r="K137" s="200"/>
      <c r="Q137" s="59"/>
      <c r="S137" s="156"/>
    </row>
    <row r="138" spans="1:19" ht="15" customHeight="1">
      <c r="Q138" s="112" t="s">
        <v>296</v>
      </c>
      <c r="S138" s="156"/>
    </row>
    <row r="139" spans="1:19" ht="15" customHeight="1">
      <c r="A139" s="156"/>
      <c r="B139" s="156"/>
      <c r="C139" s="156"/>
      <c r="D139" s="156"/>
      <c r="E139" s="156"/>
      <c r="F139" s="156"/>
      <c r="G139" s="156"/>
      <c r="H139" s="156"/>
      <c r="I139" s="156"/>
      <c r="J139" s="156"/>
      <c r="K139" s="156"/>
      <c r="L139" s="156"/>
      <c r="M139" s="156"/>
      <c r="N139" s="157"/>
      <c r="O139" s="156"/>
      <c r="P139" s="157"/>
      <c r="Q139" s="156"/>
      <c r="R139" s="156"/>
      <c r="S139" s="156"/>
    </row>
    <row r="140" spans="1:19" ht="15" customHeight="1">
      <c r="C140" s="59">
        <f>G140+M140</f>
        <v>88</v>
      </c>
      <c r="E140" s="57" t="s">
        <v>355</v>
      </c>
      <c r="G140" s="60">
        <f>COUNTIF(G76:K138,"－")</f>
        <v>45</v>
      </c>
      <c r="M140" s="60">
        <f>COUNTIF(M76:Q138,"－")</f>
        <v>43</v>
      </c>
    </row>
    <row r="141" spans="1:19" ht="15" customHeight="1">
      <c r="E141" s="57"/>
    </row>
    <row r="142" spans="1:19" ht="15" customHeight="1">
      <c r="A142" s="165"/>
      <c r="B142" s="165"/>
      <c r="C142" s="165"/>
      <c r="D142" s="165"/>
      <c r="E142" s="165"/>
      <c r="F142" s="165"/>
      <c r="G142" s="166"/>
      <c r="H142" s="167"/>
      <c r="I142" s="165"/>
      <c r="J142" s="167"/>
      <c r="K142" s="166"/>
      <c r="L142" s="165"/>
      <c r="M142" s="166"/>
      <c r="N142" s="167"/>
      <c r="O142" s="165"/>
      <c r="P142" s="167"/>
      <c r="Q142" s="166"/>
      <c r="R142" s="166"/>
      <c r="S142" s="165"/>
    </row>
    <row r="143" spans="1:19" ht="15" customHeight="1">
      <c r="B143" s="57" t="s">
        <v>445</v>
      </c>
      <c r="S143" s="165"/>
    </row>
    <row r="144" spans="1:19" ht="15" customHeight="1">
      <c r="C144" s="57" t="s">
        <v>451</v>
      </c>
      <c r="S144" s="165"/>
    </row>
    <row r="145" spans="3:19" ht="15" customHeight="1">
      <c r="S145" s="165"/>
    </row>
    <row r="146" spans="3:19" s="61" customFormat="1" ht="15" customHeight="1">
      <c r="C146" s="152" t="s">
        <v>297</v>
      </c>
      <c r="D146" s="151"/>
      <c r="E146" s="152" t="s">
        <v>148</v>
      </c>
      <c r="F146" s="153"/>
      <c r="G146" s="387" t="s">
        <v>446</v>
      </c>
      <c r="H146" s="388"/>
      <c r="I146" s="388"/>
      <c r="J146" s="388"/>
      <c r="K146" s="389"/>
      <c r="L146" s="160"/>
      <c r="M146" s="390"/>
      <c r="N146" s="390"/>
      <c r="O146" s="390"/>
      <c r="P146" s="390"/>
      <c r="Q146" s="390"/>
      <c r="R146" s="199"/>
      <c r="S146" s="208"/>
    </row>
    <row r="147" spans="3:19" s="61" customFormat="1" ht="15" customHeight="1">
      <c r="C147" s="61" t="str">
        <f>立て型!B28</f>
        <v>Ｑブロック</v>
      </c>
      <c r="E147" s="61" t="str">
        <f>立て型!C28</f>
        <v>神奈川工高</v>
      </c>
      <c r="G147" s="199" t="str">
        <f>立て型!F28</f>
        <v>光　　陵</v>
      </c>
      <c r="H147" s="101">
        <v>14</v>
      </c>
      <c r="I147" s="61" t="s">
        <v>82</v>
      </c>
      <c r="J147" s="101">
        <v>7</v>
      </c>
      <c r="K147" s="199" t="str">
        <f>立て型!E28</f>
        <v>港　　北</v>
      </c>
      <c r="M147" s="199"/>
      <c r="N147" s="101"/>
      <c r="P147" s="101"/>
      <c r="Q147" s="199"/>
      <c r="R147" s="199"/>
      <c r="S147" s="208"/>
    </row>
    <row r="148" spans="3:19" s="61" customFormat="1" ht="15" customHeight="1">
      <c r="H148" s="101"/>
      <c r="J148" s="101"/>
      <c r="K148" s="199"/>
      <c r="M148" s="199"/>
      <c r="N148" s="101"/>
      <c r="P148" s="101"/>
      <c r="Q148" s="199"/>
      <c r="R148" s="199"/>
      <c r="S148" s="208"/>
    </row>
    <row r="149" spans="3:19" s="61" customFormat="1" ht="15" customHeight="1">
      <c r="G149" s="199"/>
      <c r="H149" s="101"/>
      <c r="J149" s="101"/>
      <c r="K149" s="199"/>
      <c r="M149" s="199"/>
      <c r="N149" s="101"/>
      <c r="P149" s="101"/>
      <c r="Q149" s="199"/>
      <c r="R149" s="199"/>
      <c r="S149" s="208"/>
    </row>
    <row r="150" spans="3:19" s="61" customFormat="1" ht="15" customHeight="1">
      <c r="C150" s="152" t="s">
        <v>72</v>
      </c>
      <c r="D150" s="151"/>
      <c r="E150" s="152" t="s">
        <v>148</v>
      </c>
      <c r="F150" s="153"/>
      <c r="G150" s="387" t="s">
        <v>446</v>
      </c>
      <c r="H150" s="388"/>
      <c r="I150" s="388"/>
      <c r="J150" s="388"/>
      <c r="K150" s="389"/>
      <c r="L150" s="160"/>
      <c r="M150" s="390"/>
      <c r="N150" s="390"/>
      <c r="O150" s="390"/>
      <c r="P150" s="390"/>
      <c r="Q150" s="390"/>
      <c r="R150" s="199"/>
      <c r="S150" s="208"/>
    </row>
    <row r="151" spans="3:19" s="61" customFormat="1" ht="15" customHeight="1">
      <c r="C151" s="61" t="str">
        <f>立て型!B38</f>
        <v>Ｆブロック</v>
      </c>
      <c r="E151" s="61" t="str">
        <f>立て型!C38</f>
        <v>藤嶺藤沢高</v>
      </c>
      <c r="G151" s="199" t="str">
        <f>立て型!F38</f>
        <v>鎌倉学園</v>
      </c>
      <c r="H151" s="101">
        <v>9</v>
      </c>
      <c r="I151" s="61" t="s">
        <v>82</v>
      </c>
      <c r="J151" s="101">
        <v>2</v>
      </c>
      <c r="K151" s="199" t="str">
        <f>立て型!E38</f>
        <v>藤沢工科</v>
      </c>
      <c r="M151" s="199"/>
      <c r="N151" s="101"/>
      <c r="P151" s="101"/>
      <c r="Q151" s="199"/>
      <c r="R151" s="199"/>
      <c r="S151" s="208"/>
    </row>
    <row r="152" spans="3:19" s="61" customFormat="1" ht="15" customHeight="1">
      <c r="H152" s="101"/>
      <c r="J152" s="101"/>
      <c r="K152" s="199"/>
      <c r="M152" s="199"/>
      <c r="N152" s="101"/>
      <c r="P152" s="101"/>
      <c r="Q152" s="199"/>
      <c r="R152" s="199"/>
      <c r="S152" s="208"/>
    </row>
    <row r="153" spans="3:19" s="61" customFormat="1" ht="15" customHeight="1">
      <c r="G153" s="199"/>
      <c r="H153" s="101"/>
      <c r="J153" s="101"/>
      <c r="K153" s="199"/>
      <c r="M153" s="199"/>
      <c r="N153" s="101"/>
      <c r="P153" s="101"/>
      <c r="Q153" s="199"/>
      <c r="R153" s="199"/>
      <c r="S153" s="208"/>
    </row>
    <row r="154" spans="3:19" ht="15" customHeight="1">
      <c r="C154" s="209" t="s">
        <v>74</v>
      </c>
      <c r="D154" s="151"/>
      <c r="E154" s="152" t="s">
        <v>148</v>
      </c>
      <c r="F154" s="153"/>
      <c r="G154" s="387" t="s">
        <v>446</v>
      </c>
      <c r="H154" s="388"/>
      <c r="I154" s="388"/>
      <c r="J154" s="388"/>
      <c r="K154" s="389"/>
      <c r="L154" s="42"/>
      <c r="M154" s="387" t="s">
        <v>447</v>
      </c>
      <c r="N154" s="388"/>
      <c r="O154" s="388"/>
      <c r="P154" s="388"/>
      <c r="Q154" s="389"/>
      <c r="S154" s="165"/>
    </row>
    <row r="155" spans="3:19" ht="15" customHeight="1">
      <c r="C155" s="59" t="str">
        <f>立て型!B45</f>
        <v>Ｃブロック</v>
      </c>
      <c r="E155" s="59" t="str">
        <f>立て型!C45</f>
        <v>三浦学苑佐原Ｇ</v>
      </c>
      <c r="G155" s="60" t="str">
        <f>立て型!E45</f>
        <v>津久井浜</v>
      </c>
      <c r="H155" s="100">
        <v>5</v>
      </c>
      <c r="I155" s="59" t="s">
        <v>82</v>
      </c>
      <c r="J155" s="100">
        <v>3</v>
      </c>
      <c r="K155" s="60" t="str">
        <f>立て型!F45</f>
        <v>横須賀学院</v>
      </c>
      <c r="S155" s="165"/>
    </row>
    <row r="156" spans="3:19" ht="15" customHeight="1">
      <c r="C156" s="59" t="str">
        <f>立て型!B46</f>
        <v>Ｄブロック</v>
      </c>
      <c r="E156" s="59" t="str">
        <f>立て型!C46</f>
        <v>三浦学苑佐原Ｇ</v>
      </c>
      <c r="M156" s="60" t="str">
        <f>立て型!E46</f>
        <v>逗　　葉</v>
      </c>
      <c r="N156" s="180">
        <v>7</v>
      </c>
      <c r="O156" s="59" t="s">
        <v>82</v>
      </c>
      <c r="P156" s="180">
        <v>0</v>
      </c>
      <c r="Q156" s="60" t="str">
        <f>立て型!F46</f>
        <v>横 須 賀</v>
      </c>
      <c r="S156" s="165"/>
    </row>
    <row r="157" spans="3:19" ht="15" customHeight="1">
      <c r="H157" s="180"/>
      <c r="J157" s="180"/>
      <c r="S157" s="165"/>
    </row>
    <row r="158" spans="3:19" ht="15" customHeight="1">
      <c r="S158" s="165"/>
    </row>
    <row r="159" spans="3:19" ht="15" customHeight="1">
      <c r="S159" s="165"/>
    </row>
    <row r="160" spans="3:19" ht="15" customHeight="1">
      <c r="Q160" s="112" t="s">
        <v>296</v>
      </c>
      <c r="S160" s="165"/>
    </row>
    <row r="161" spans="1:19" ht="15" customHeight="1">
      <c r="A161" s="165"/>
      <c r="B161" s="165"/>
      <c r="C161" s="165"/>
      <c r="D161" s="165"/>
      <c r="E161" s="165"/>
      <c r="F161" s="165"/>
      <c r="G161" s="165"/>
      <c r="H161" s="165"/>
      <c r="I161" s="165"/>
      <c r="J161" s="165"/>
      <c r="K161" s="165"/>
      <c r="L161" s="165"/>
      <c r="M161" s="165"/>
      <c r="N161" s="167"/>
      <c r="O161" s="165"/>
      <c r="P161" s="167"/>
      <c r="Q161" s="165"/>
      <c r="R161" s="165"/>
      <c r="S161" s="165"/>
    </row>
    <row r="162" spans="1:19" ht="15" customHeight="1">
      <c r="C162" s="59">
        <f>G162+M162</f>
        <v>4</v>
      </c>
      <c r="E162" s="57" t="s">
        <v>355</v>
      </c>
      <c r="G162" s="60">
        <f>COUNTIF(G146:K159,"－")</f>
        <v>3</v>
      </c>
      <c r="M162" s="60">
        <f>COUNTIF(M146:Q159,"－")</f>
        <v>1</v>
      </c>
    </row>
    <row r="163" spans="1:19" ht="15" customHeight="1">
      <c r="A163" s="185"/>
      <c r="B163" s="185"/>
      <c r="C163" s="185"/>
      <c r="D163" s="185"/>
      <c r="E163" s="185"/>
      <c r="F163" s="185"/>
      <c r="G163" s="185"/>
      <c r="H163" s="185"/>
      <c r="I163" s="185"/>
      <c r="J163" s="185"/>
      <c r="K163" s="185"/>
      <c r="L163" s="185"/>
      <c r="M163" s="185"/>
      <c r="N163" s="216"/>
      <c r="O163" s="185"/>
      <c r="P163" s="216"/>
      <c r="Q163" s="185"/>
      <c r="R163" s="185"/>
      <c r="S163" s="185"/>
    </row>
    <row r="164" spans="1:19" ht="15" customHeight="1">
      <c r="B164" s="57" t="s">
        <v>445</v>
      </c>
      <c r="S164" s="185"/>
    </row>
    <row r="165" spans="1:19" ht="15" customHeight="1">
      <c r="C165" s="57" t="s">
        <v>452</v>
      </c>
      <c r="S165" s="185"/>
    </row>
    <row r="166" spans="1:19" ht="15" customHeight="1">
      <c r="S166" s="185"/>
    </row>
    <row r="167" spans="1:19" ht="15" customHeight="1">
      <c r="C167" s="152" t="s">
        <v>358</v>
      </c>
      <c r="D167" s="151"/>
      <c r="E167" s="152" t="s">
        <v>148</v>
      </c>
      <c r="F167" s="153"/>
      <c r="G167" s="387" t="s">
        <v>446</v>
      </c>
      <c r="H167" s="388"/>
      <c r="I167" s="388"/>
      <c r="J167" s="388"/>
      <c r="K167" s="389"/>
      <c r="L167" s="42"/>
      <c r="M167" s="387" t="s">
        <v>447</v>
      </c>
      <c r="N167" s="388"/>
      <c r="O167" s="388"/>
      <c r="P167" s="388"/>
      <c r="Q167" s="389"/>
      <c r="S167" s="185"/>
    </row>
    <row r="168" spans="1:19" ht="15" customHeight="1">
      <c r="C168" s="59" t="str">
        <f>立て型!B4</f>
        <v>Ａブロック</v>
      </c>
      <c r="E168" s="59" t="str">
        <f>立て型!C4</f>
        <v>大師高</v>
      </c>
      <c r="G168" s="60" t="str">
        <f>立て型!D4</f>
        <v>大　　師</v>
      </c>
      <c r="H168" s="100">
        <v>10</v>
      </c>
      <c r="I168" s="59" t="s">
        <v>82</v>
      </c>
      <c r="J168" s="100">
        <v>9</v>
      </c>
      <c r="K168" s="60" t="str">
        <f>立て型!G4</f>
        <v>麻　　生</v>
      </c>
      <c r="M168" s="60" t="str">
        <f>立て型!E4</f>
        <v>市川崎・総合科学</v>
      </c>
      <c r="N168" s="180">
        <v>16</v>
      </c>
      <c r="O168" s="59" t="s">
        <v>82</v>
      </c>
      <c r="P168" s="180">
        <v>4</v>
      </c>
      <c r="Q168" s="60" t="str">
        <f>立て型!F4</f>
        <v>橘</v>
      </c>
      <c r="S168" s="185"/>
    </row>
    <row r="169" spans="1:19" ht="15" customHeight="1">
      <c r="C169" s="59" t="str">
        <f>立て型!B5</f>
        <v>Ｂブロック</v>
      </c>
      <c r="E169" s="59" t="str">
        <f>立て型!C5</f>
        <v>桐光学園高</v>
      </c>
      <c r="G169" s="60" t="str">
        <f>立て型!D5</f>
        <v>桐光学園</v>
      </c>
      <c r="H169" s="180">
        <v>5</v>
      </c>
      <c r="I169" s="59" t="s">
        <v>82</v>
      </c>
      <c r="J169" s="180">
        <v>2</v>
      </c>
      <c r="K169" s="60" t="str">
        <f>立て型!G5</f>
        <v>生 田 東</v>
      </c>
      <c r="M169" s="60" t="str">
        <f>立て型!E5</f>
        <v>生　　田</v>
      </c>
      <c r="N169" s="180">
        <v>10</v>
      </c>
      <c r="O169" s="59" t="s">
        <v>82</v>
      </c>
      <c r="P169" s="180">
        <v>2</v>
      </c>
      <c r="Q169" s="60" t="str">
        <f>立て型!F5</f>
        <v>菅</v>
      </c>
      <c r="S169" s="185"/>
    </row>
    <row r="170" spans="1:19" ht="15" customHeight="1">
      <c r="C170" s="59" t="str">
        <f>立て型!B6</f>
        <v>Ｃブロック</v>
      </c>
      <c r="E170" s="59" t="str">
        <f>立て型!C6</f>
        <v>川崎工科高</v>
      </c>
      <c r="G170" s="60" t="str">
        <f>立て型!D6</f>
        <v>川崎工科</v>
      </c>
      <c r="H170" s="180">
        <v>4</v>
      </c>
      <c r="I170" s="59" t="s">
        <v>82</v>
      </c>
      <c r="J170" s="180">
        <v>3</v>
      </c>
      <c r="K170" s="60" t="str">
        <f>立て型!G6</f>
        <v>向の岡工業</v>
      </c>
      <c r="M170" s="60" t="str">
        <f>立て型!F6</f>
        <v>新　　城</v>
      </c>
      <c r="N170" s="180">
        <v>2</v>
      </c>
      <c r="O170" s="59" t="s">
        <v>82</v>
      </c>
      <c r="P170" s="180">
        <v>1</v>
      </c>
      <c r="Q170" s="60" t="str">
        <f>立て型!E6</f>
        <v>幸</v>
      </c>
      <c r="S170" s="185"/>
    </row>
    <row r="171" spans="1:19" ht="15" customHeight="1">
      <c r="C171" s="59" t="str">
        <f>立て型!B7</f>
        <v>Ｄブロック</v>
      </c>
      <c r="E171" s="59" t="str">
        <f>立て型!C7</f>
        <v>住吉高</v>
      </c>
      <c r="G171" s="60" t="str">
        <f>立て型!D7</f>
        <v>住　　吉</v>
      </c>
      <c r="H171" s="180">
        <v>10</v>
      </c>
      <c r="I171" s="59" t="s">
        <v>82</v>
      </c>
      <c r="J171" s="180">
        <v>5</v>
      </c>
      <c r="K171" s="60" t="str">
        <f>立て型!G7</f>
        <v>高　　津</v>
      </c>
      <c r="M171" s="60" t="str">
        <f>立て型!F7</f>
        <v>法 政 二</v>
      </c>
      <c r="N171" s="180">
        <v>5</v>
      </c>
      <c r="O171" s="59" t="s">
        <v>82</v>
      </c>
      <c r="P171" s="180">
        <v>4</v>
      </c>
      <c r="Q171" s="60" t="str">
        <f>立て型!E7</f>
        <v>川 崎 北</v>
      </c>
      <c r="S171" s="185"/>
    </row>
    <row r="172" spans="1:19" ht="15" customHeight="1">
      <c r="S172" s="185"/>
    </row>
    <row r="173" spans="1:19" ht="15" customHeight="1">
      <c r="C173" s="152" t="s">
        <v>297</v>
      </c>
      <c r="D173" s="151"/>
      <c r="E173" s="152" t="s">
        <v>148</v>
      </c>
      <c r="F173" s="153"/>
      <c r="G173" s="387" t="s">
        <v>446</v>
      </c>
      <c r="H173" s="388"/>
      <c r="I173" s="388"/>
      <c r="J173" s="388"/>
      <c r="K173" s="389"/>
      <c r="L173" s="42"/>
      <c r="M173" s="387" t="s">
        <v>447</v>
      </c>
      <c r="N173" s="388"/>
      <c r="O173" s="388"/>
      <c r="P173" s="388"/>
      <c r="Q173" s="389"/>
      <c r="S173" s="185"/>
    </row>
    <row r="174" spans="1:19" ht="15" customHeight="1">
      <c r="C174" s="59" t="str">
        <f>立て型!B12</f>
        <v>Ａブロック</v>
      </c>
      <c r="E174" s="59" t="str">
        <f>立て型!C12</f>
        <v>横浜桜陽高</v>
      </c>
      <c r="G174" s="60" t="str">
        <f>立て型!D12</f>
        <v>横浜桜陽</v>
      </c>
      <c r="H174" s="100">
        <v>9</v>
      </c>
      <c r="I174" s="59" t="s">
        <v>82</v>
      </c>
      <c r="J174" s="100">
        <v>2</v>
      </c>
      <c r="K174" s="60" t="str">
        <f>立て型!G12</f>
        <v>県 商 工</v>
      </c>
      <c r="M174" s="60" t="str">
        <f>立て型!E12</f>
        <v>岸　　根</v>
      </c>
      <c r="N174" s="180">
        <v>11</v>
      </c>
      <c r="O174" s="59" t="s">
        <v>82</v>
      </c>
      <c r="P174" s="180">
        <v>0</v>
      </c>
      <c r="Q174" s="60" t="str">
        <f>立て型!F12</f>
        <v>荏　　田</v>
      </c>
      <c r="S174" s="185"/>
    </row>
    <row r="175" spans="1:19" ht="15" customHeight="1">
      <c r="C175" s="59" t="str">
        <f>立て型!B13</f>
        <v>Ｂブロック</v>
      </c>
      <c r="E175" s="59" t="str">
        <f>立て型!C13</f>
        <v>慶應義塾高</v>
      </c>
      <c r="G175" s="60" t="str">
        <f>立て型!G13</f>
        <v>舞　　岡</v>
      </c>
      <c r="H175" s="180">
        <v>10</v>
      </c>
      <c r="I175" s="59" t="s">
        <v>82</v>
      </c>
      <c r="J175" s="180">
        <v>7</v>
      </c>
      <c r="K175" s="60" t="str">
        <f>立て型!D13</f>
        <v>慶應義塾</v>
      </c>
      <c r="M175" s="60" t="str">
        <f>立て型!E13</f>
        <v>関東学院</v>
      </c>
      <c r="N175" s="180">
        <v>14</v>
      </c>
      <c r="O175" s="59" t="s">
        <v>82</v>
      </c>
      <c r="P175" s="180">
        <v>1</v>
      </c>
      <c r="Q175" s="60" t="str">
        <f>立て型!F13</f>
        <v>横浜立野</v>
      </c>
      <c r="S175" s="185"/>
    </row>
    <row r="176" spans="1:19" ht="15" customHeight="1">
      <c r="C176" s="59" t="str">
        <f>立て型!B14</f>
        <v>Ｃブロック</v>
      </c>
      <c r="E176" s="59" t="str">
        <f>立て型!C14</f>
        <v>希望ヶ丘高</v>
      </c>
      <c r="G176" s="60" t="str">
        <f>立て型!G14</f>
        <v>新　　栄</v>
      </c>
      <c r="H176" s="180">
        <v>4</v>
      </c>
      <c r="I176" s="59" t="s">
        <v>82</v>
      </c>
      <c r="J176" s="180">
        <v>1</v>
      </c>
      <c r="K176" s="60" t="str">
        <f>立て型!D14</f>
        <v>希望ヶ丘</v>
      </c>
      <c r="M176" s="60" t="str">
        <f>立て型!E14</f>
        <v>磯子工業</v>
      </c>
      <c r="N176" s="180">
        <v>5</v>
      </c>
      <c r="O176" s="59" t="s">
        <v>82</v>
      </c>
      <c r="P176" s="180">
        <v>3</v>
      </c>
      <c r="Q176" s="60" t="str">
        <f>立て型!F14</f>
        <v>白　　山</v>
      </c>
      <c r="S176" s="185"/>
    </row>
    <row r="177" spans="3:19" ht="15" customHeight="1">
      <c r="C177" s="59" t="str">
        <f>立て型!B15</f>
        <v>Ｄブロック</v>
      </c>
      <c r="E177" s="59" t="str">
        <f>立て型!C15</f>
        <v>横浜商大高</v>
      </c>
      <c r="G177" s="60" t="str">
        <f>立て型!D15</f>
        <v>横浜商大</v>
      </c>
      <c r="H177" s="180">
        <v>17</v>
      </c>
      <c r="I177" s="59" t="s">
        <v>82</v>
      </c>
      <c r="J177" s="180">
        <v>0</v>
      </c>
      <c r="K177" s="60" t="str">
        <f>立て型!G15</f>
        <v>上 矢 部</v>
      </c>
      <c r="M177" s="60" t="str">
        <f>立て型!E15</f>
        <v>サレジオ学院</v>
      </c>
      <c r="N177" s="180">
        <v>7</v>
      </c>
      <c r="O177" s="59" t="s">
        <v>82</v>
      </c>
      <c r="P177" s="180">
        <v>4</v>
      </c>
      <c r="Q177" s="60" t="str">
        <f>立て型!F15</f>
        <v>秀　　英</v>
      </c>
      <c r="S177" s="185"/>
    </row>
    <row r="178" spans="3:19" ht="15" customHeight="1">
      <c r="C178" s="59" t="str">
        <f>立て型!B16</f>
        <v>Ｅブロック</v>
      </c>
      <c r="E178" s="59" t="str">
        <f>立て型!C16</f>
        <v>金沢高</v>
      </c>
      <c r="G178" s="60" t="str">
        <f>立て型!D16</f>
        <v>金　　沢</v>
      </c>
      <c r="H178" s="180">
        <v>16</v>
      </c>
      <c r="I178" s="59" t="s">
        <v>82</v>
      </c>
      <c r="J178" s="180">
        <v>2</v>
      </c>
      <c r="K178" s="60" t="str">
        <f>立て型!G16</f>
        <v>市 ヶ 尾</v>
      </c>
      <c r="M178" s="60" t="str">
        <f>立て型!E16</f>
        <v>東</v>
      </c>
      <c r="N178" s="180">
        <v>11</v>
      </c>
      <c r="O178" s="59" t="s">
        <v>82</v>
      </c>
      <c r="P178" s="180">
        <v>2</v>
      </c>
      <c r="Q178" s="60" t="str">
        <f>立て型!F16</f>
        <v>港　　北</v>
      </c>
      <c r="S178" s="185"/>
    </row>
    <row r="179" spans="3:19" ht="15" customHeight="1">
      <c r="C179" s="59" t="str">
        <f>立て型!B17</f>
        <v>Ｆブロック</v>
      </c>
      <c r="E179" s="42" t="str">
        <f>立て型!C17</f>
        <v>南高</v>
      </c>
      <c r="G179" s="60" t="str">
        <f>立て型!D17</f>
        <v>南</v>
      </c>
      <c r="H179" s="180">
        <v>14</v>
      </c>
      <c r="I179" s="59" t="s">
        <v>82</v>
      </c>
      <c r="J179" s="180">
        <v>1</v>
      </c>
      <c r="K179" s="60" t="str">
        <f>立て型!G17</f>
        <v>横浜緑園・横浜明朋</v>
      </c>
      <c r="M179" s="60" t="str">
        <f>立て型!F17</f>
        <v>保土ヶ谷</v>
      </c>
      <c r="N179" s="180">
        <v>12</v>
      </c>
      <c r="O179" s="59" t="s">
        <v>82</v>
      </c>
      <c r="P179" s="180">
        <v>2</v>
      </c>
      <c r="Q179" s="60" t="str">
        <f>立て型!E17</f>
        <v>橘 学 苑</v>
      </c>
      <c r="S179" s="185"/>
    </row>
    <row r="180" spans="3:19" ht="15" customHeight="1">
      <c r="C180" s="59" t="str">
        <f>立て型!B18</f>
        <v>Ｇブロック</v>
      </c>
      <c r="E180" s="59" t="str">
        <f>立て型!C18</f>
        <v>武相高</v>
      </c>
      <c r="G180" s="60" t="str">
        <f>立て型!D18</f>
        <v>武　　相</v>
      </c>
      <c r="H180" s="180">
        <v>7</v>
      </c>
      <c r="I180" s="59" t="s">
        <v>82</v>
      </c>
      <c r="J180" s="180">
        <v>0</v>
      </c>
      <c r="K180" s="60" t="str">
        <f>立て型!G18</f>
        <v>横浜平沼</v>
      </c>
      <c r="M180" s="60" t="str">
        <f>立て型!E18</f>
        <v>柏　　陽</v>
      </c>
      <c r="N180" s="180">
        <v>5</v>
      </c>
      <c r="O180" s="59" t="s">
        <v>82</v>
      </c>
      <c r="P180" s="180">
        <v>1</v>
      </c>
      <c r="Q180" s="60" t="str">
        <f>立て型!F18</f>
        <v>金沢総合</v>
      </c>
      <c r="S180" s="185"/>
    </row>
    <row r="181" spans="3:19" ht="15" customHeight="1">
      <c r="C181" s="59" t="str">
        <f>立て型!B19</f>
        <v>Ｈブロック</v>
      </c>
      <c r="E181" s="59" t="str">
        <f>立て型!C19</f>
        <v>川和高</v>
      </c>
      <c r="G181" s="60" t="str">
        <f>立て型!D19</f>
        <v>川　　和</v>
      </c>
      <c r="H181" s="180">
        <v>5</v>
      </c>
      <c r="I181" s="59" t="s">
        <v>82</v>
      </c>
      <c r="J181" s="180">
        <v>3</v>
      </c>
      <c r="K181" s="60" t="str">
        <f>立て型!G19</f>
        <v>旭</v>
      </c>
      <c r="M181" s="60" t="str">
        <f>立て型!F19</f>
        <v>瀬　　谷</v>
      </c>
      <c r="N181" s="180">
        <v>8</v>
      </c>
      <c r="O181" s="59" t="s">
        <v>82</v>
      </c>
      <c r="P181" s="180">
        <v>4</v>
      </c>
      <c r="Q181" s="60" t="str">
        <f>立て型!E19</f>
        <v>光　　陵</v>
      </c>
      <c r="S181" s="185"/>
    </row>
    <row r="182" spans="3:19" ht="15" customHeight="1">
      <c r="C182" s="59" t="str">
        <f>立て型!B20</f>
        <v>Ｉブロック</v>
      </c>
      <c r="E182" s="59" t="str">
        <f>立て型!C20</f>
        <v>横浜創学館高</v>
      </c>
      <c r="G182" s="60" t="str">
        <f>立て型!G20</f>
        <v>横 浜 栄</v>
      </c>
      <c r="H182" s="180">
        <v>8</v>
      </c>
      <c r="I182" s="59" t="s">
        <v>82</v>
      </c>
      <c r="J182" s="180">
        <v>6</v>
      </c>
      <c r="K182" s="60" t="str">
        <f>立て型!D20</f>
        <v>横浜創学館</v>
      </c>
      <c r="M182" s="60" t="str">
        <f>立て型!F20</f>
        <v>山手学院</v>
      </c>
      <c r="N182" s="180">
        <v>15</v>
      </c>
      <c r="O182" s="59" t="s">
        <v>82</v>
      </c>
      <c r="P182" s="180">
        <v>3</v>
      </c>
      <c r="Q182" s="60" t="str">
        <f>立て型!E20</f>
        <v>新　　羽</v>
      </c>
      <c r="S182" s="185"/>
    </row>
    <row r="183" spans="3:19" ht="15" customHeight="1">
      <c r="C183" s="59" t="str">
        <f>立て型!B21</f>
        <v>Ｊブロック</v>
      </c>
      <c r="E183" s="59" t="str">
        <f>立て型!C21</f>
        <v>神奈川工高</v>
      </c>
      <c r="G183" s="60" t="str">
        <f>立て型!G21</f>
        <v>横浜学園</v>
      </c>
      <c r="H183" s="180">
        <v>2</v>
      </c>
      <c r="I183" s="59" t="s">
        <v>82</v>
      </c>
      <c r="J183" s="180">
        <v>1</v>
      </c>
      <c r="K183" s="60" t="str">
        <f>立て型!D21</f>
        <v>神奈川工</v>
      </c>
      <c r="M183" s="60" t="str">
        <f>立て型!F21</f>
        <v>鶴見大附</v>
      </c>
      <c r="N183" s="180">
        <v>11</v>
      </c>
      <c r="O183" s="59" t="s">
        <v>82</v>
      </c>
      <c r="P183" s="180">
        <v>6</v>
      </c>
      <c r="Q183" s="60" t="str">
        <f>立て型!E21</f>
        <v>城　　郷</v>
      </c>
      <c r="S183" s="185"/>
    </row>
    <row r="184" spans="3:19" ht="15" customHeight="1">
      <c r="C184" s="59" t="str">
        <f>立て型!B22</f>
        <v>Ｋブロック</v>
      </c>
      <c r="E184" s="59" t="str">
        <f>立て型!C22</f>
        <v>横浜隼人高</v>
      </c>
      <c r="G184" s="60" t="str">
        <f>立て型!D22</f>
        <v>横浜隼人</v>
      </c>
      <c r="H184" s="180">
        <v>11</v>
      </c>
      <c r="I184" s="59" t="s">
        <v>82</v>
      </c>
      <c r="J184" s="180">
        <v>1</v>
      </c>
      <c r="K184" s="60" t="str">
        <f>立て型!G22</f>
        <v>元 石 川</v>
      </c>
      <c r="M184" s="60" t="str">
        <f>立て型!F22</f>
        <v>中大横浜</v>
      </c>
      <c r="N184" s="180">
        <v>10</v>
      </c>
      <c r="O184" s="59" t="s">
        <v>82</v>
      </c>
      <c r="P184" s="180">
        <v>5</v>
      </c>
      <c r="Q184" s="60" t="str">
        <f>立て型!E22</f>
        <v>横浜翠嵐</v>
      </c>
      <c r="S184" s="185"/>
    </row>
    <row r="185" spans="3:19" ht="15" customHeight="1">
      <c r="C185" s="59" t="str">
        <f>立て型!B23</f>
        <v>Ｌブロック</v>
      </c>
      <c r="E185" s="59" t="str">
        <f>立て型!C23</f>
        <v>横浜商業高</v>
      </c>
      <c r="G185" s="60" t="str">
        <f>立て型!G23</f>
        <v>瀬 谷 西</v>
      </c>
      <c r="H185" s="180">
        <v>7</v>
      </c>
      <c r="I185" s="59" t="s">
        <v>82</v>
      </c>
      <c r="J185" s="180">
        <v>3</v>
      </c>
      <c r="K185" s="60" t="str">
        <f>立て型!D23</f>
        <v>横浜商業</v>
      </c>
      <c r="M185" s="60" t="str">
        <f>立て型!F23</f>
        <v>松　　陽</v>
      </c>
      <c r="N185" s="180">
        <v>5</v>
      </c>
      <c r="O185" s="59" t="s">
        <v>82</v>
      </c>
      <c r="P185" s="180">
        <v>0</v>
      </c>
      <c r="Q185" s="60" t="str">
        <f>立て型!E23</f>
        <v>横浜ｻｲｴﾝｽﾌﾛﾝﾃｨｱ</v>
      </c>
      <c r="S185" s="185"/>
    </row>
    <row r="186" spans="3:19" ht="15" customHeight="1">
      <c r="C186" s="59" t="str">
        <f>立て型!B24</f>
        <v>Ｍブロック</v>
      </c>
      <c r="E186" s="59" t="str">
        <f>立て型!C24</f>
        <v>横浜清陵高</v>
      </c>
      <c r="G186" s="60" t="str">
        <f>立て型!D24</f>
        <v>横浜清陵</v>
      </c>
      <c r="H186" s="180">
        <v>9</v>
      </c>
      <c r="I186" s="59" t="s">
        <v>82</v>
      </c>
      <c r="J186" s="180">
        <v>2</v>
      </c>
      <c r="K186" s="60" t="str">
        <f>立て型!G24</f>
        <v>横浜緑ヶ丘</v>
      </c>
      <c r="M186" s="60" t="str">
        <f>立て型!F24</f>
        <v>神奈川大附</v>
      </c>
      <c r="N186" s="180">
        <v>13</v>
      </c>
      <c r="O186" s="59" t="s">
        <v>82</v>
      </c>
      <c r="P186" s="180">
        <v>5</v>
      </c>
      <c r="Q186" s="60" t="str">
        <f>立て型!E24</f>
        <v>田奈・釜利谷・永谷</v>
      </c>
      <c r="S186" s="185"/>
    </row>
    <row r="187" spans="3:19" ht="15" customHeight="1">
      <c r="C187" s="59" t="str">
        <f>立て型!B25</f>
        <v>Ｎブロック</v>
      </c>
      <c r="E187" s="59" t="str">
        <f>立て型!C25</f>
        <v>戸塚高</v>
      </c>
      <c r="G187" s="60" t="str">
        <f>立て型!D25</f>
        <v>戸　　塚</v>
      </c>
      <c r="H187" s="180">
        <v>11</v>
      </c>
      <c r="I187" s="59" t="s">
        <v>82</v>
      </c>
      <c r="J187" s="180">
        <v>1</v>
      </c>
      <c r="K187" s="60" t="str">
        <f>立て型!G25</f>
        <v>関東六浦</v>
      </c>
      <c r="M187" s="60" t="str">
        <f>立て型!E25</f>
        <v>横浜南陵</v>
      </c>
      <c r="N187" s="180">
        <v>6</v>
      </c>
      <c r="O187" s="59" t="s">
        <v>82</v>
      </c>
      <c r="P187" s="180">
        <v>5</v>
      </c>
      <c r="Q187" s="60" t="str">
        <f>立て型!F25</f>
        <v>鶴　　見</v>
      </c>
      <c r="S187" s="185"/>
    </row>
    <row r="188" spans="3:19" ht="15" customHeight="1">
      <c r="C188" s="59" t="str">
        <f>立て型!B26</f>
        <v>Ｏブロック</v>
      </c>
      <c r="E188" s="59" t="str">
        <f>立て型!C26</f>
        <v>日大高</v>
      </c>
      <c r="G188" s="60" t="str">
        <f>立て型!D26</f>
        <v>日　　大</v>
      </c>
      <c r="H188" s="180">
        <v>13</v>
      </c>
      <c r="I188" s="59" t="s">
        <v>82</v>
      </c>
      <c r="J188" s="180">
        <v>0</v>
      </c>
      <c r="K188" s="60" t="str">
        <f>立て型!G26</f>
        <v>浅　　野</v>
      </c>
      <c r="M188" s="60" t="str">
        <f>立て型!F26</f>
        <v>横浜翠陵</v>
      </c>
      <c r="N188" s="180">
        <v>9</v>
      </c>
      <c r="O188" s="59" t="s">
        <v>82</v>
      </c>
      <c r="P188" s="180">
        <v>2</v>
      </c>
      <c r="Q188" s="60" t="str">
        <f>立て型!E26</f>
        <v>氷 取 沢</v>
      </c>
      <c r="S188" s="185"/>
    </row>
    <row r="189" spans="3:19" ht="15" customHeight="1">
      <c r="C189" s="59" t="str">
        <f>立て型!B27</f>
        <v>Ｐブロック</v>
      </c>
      <c r="E189" s="59" t="str">
        <f>立て型!C27</f>
        <v>桜丘高</v>
      </c>
      <c r="G189" s="60" t="str">
        <f>立て型!D27</f>
        <v>桜　　丘</v>
      </c>
      <c r="H189" s="180">
        <v>10</v>
      </c>
      <c r="I189" s="59" t="s">
        <v>82</v>
      </c>
      <c r="J189" s="180">
        <v>3</v>
      </c>
      <c r="K189" s="60" t="e">
        <f>立て型!G27</f>
        <v>#REF!</v>
      </c>
      <c r="M189" s="60" t="str">
        <f>立て型!E27</f>
        <v>金　　井</v>
      </c>
      <c r="N189" s="180">
        <v>8</v>
      </c>
      <c r="O189" s="59" t="s">
        <v>82</v>
      </c>
      <c r="P189" s="180">
        <v>7</v>
      </c>
      <c r="Q189" s="60" t="str">
        <f>立て型!F27</f>
        <v>霧 が 丘</v>
      </c>
      <c r="S189" s="185"/>
    </row>
    <row r="190" spans="3:19" ht="15" customHeight="1">
      <c r="H190" s="180"/>
      <c r="J190" s="180"/>
      <c r="S190" s="185"/>
    </row>
    <row r="191" spans="3:19" ht="15" customHeight="1">
      <c r="S191" s="185"/>
    </row>
    <row r="192" spans="3:19" ht="15" customHeight="1">
      <c r="C192" s="152" t="s">
        <v>360</v>
      </c>
      <c r="D192" s="151"/>
      <c r="E192" s="152" t="s">
        <v>148</v>
      </c>
      <c r="F192" s="153"/>
      <c r="G192" s="387" t="s">
        <v>446</v>
      </c>
      <c r="H192" s="388"/>
      <c r="I192" s="388"/>
      <c r="J192" s="388"/>
      <c r="K192" s="389"/>
      <c r="L192" s="42"/>
      <c r="M192" s="387" t="s">
        <v>447</v>
      </c>
      <c r="N192" s="388"/>
      <c r="O192" s="388"/>
      <c r="P192" s="388"/>
      <c r="Q192" s="389"/>
      <c r="S192" s="185"/>
    </row>
    <row r="193" spans="3:19" ht="15" customHeight="1">
      <c r="C193" s="59" t="str">
        <f>立て型!B33</f>
        <v>Ａブロック</v>
      </c>
      <c r="E193" s="59" t="str">
        <f>立て型!C33</f>
        <v>湘南台高</v>
      </c>
      <c r="G193" s="60" t="str">
        <f>立て型!G33</f>
        <v>藤沢総合</v>
      </c>
      <c r="H193" s="100">
        <v>3</v>
      </c>
      <c r="I193" s="59" t="s">
        <v>82</v>
      </c>
      <c r="J193" s="100">
        <v>2</v>
      </c>
      <c r="K193" s="60" t="str">
        <f>立て型!D33</f>
        <v>湘 南 台</v>
      </c>
      <c r="M193" s="60" t="str">
        <f>立て型!F33</f>
        <v>湘　　南</v>
      </c>
      <c r="N193" s="180">
        <v>3</v>
      </c>
      <c r="O193" s="59" t="s">
        <v>82</v>
      </c>
      <c r="P193" s="180">
        <v>2</v>
      </c>
      <c r="Q193" s="60" t="str">
        <f>立て型!E33</f>
        <v>鶴　　嶺</v>
      </c>
      <c r="S193" s="185"/>
    </row>
    <row r="194" spans="3:19" ht="15" customHeight="1">
      <c r="C194" s="59" t="str">
        <f>立て型!B34</f>
        <v>Ｂブロック</v>
      </c>
      <c r="E194" s="59" t="str">
        <f>立て型!C34</f>
        <v>藤沢八部</v>
      </c>
      <c r="G194" s="60" t="str">
        <f>立て型!D34</f>
        <v>湘南工科</v>
      </c>
      <c r="H194" s="100">
        <v>11</v>
      </c>
      <c r="I194" s="59" t="s">
        <v>82</v>
      </c>
      <c r="J194" s="100">
        <v>1</v>
      </c>
      <c r="K194" s="60" t="str">
        <f>立て型!G34</f>
        <v>アレセイア湘南</v>
      </c>
      <c r="M194" s="60" t="str">
        <f>立て型!E34</f>
        <v>藤 沢 西</v>
      </c>
      <c r="N194" s="180">
        <v>7</v>
      </c>
      <c r="O194" s="59" t="s">
        <v>82</v>
      </c>
      <c r="P194" s="180">
        <v>0</v>
      </c>
      <c r="Q194" s="60" t="str">
        <f>立て型!F34</f>
        <v>七里ガ浜</v>
      </c>
      <c r="S194" s="185"/>
    </row>
    <row r="195" spans="3:19" ht="15" customHeight="1">
      <c r="C195" s="59" t="str">
        <f>立て型!B35</f>
        <v>Ｃブロック</v>
      </c>
      <c r="E195" s="59" t="str">
        <f>立て型!C35</f>
        <v>藤沢翔陵高</v>
      </c>
      <c r="G195" s="60" t="str">
        <f>立て型!D35</f>
        <v>藤沢翔陵</v>
      </c>
      <c r="H195" s="100">
        <v>7</v>
      </c>
      <c r="I195" s="59" t="s">
        <v>82</v>
      </c>
      <c r="J195" s="100">
        <v>0</v>
      </c>
      <c r="K195" s="60" t="str">
        <f>立て型!G35</f>
        <v>湘南学園</v>
      </c>
      <c r="M195" s="60" t="str">
        <f>立て型!F35</f>
        <v>茅ケ崎西浜</v>
      </c>
      <c r="N195" s="180">
        <v>12</v>
      </c>
      <c r="O195" s="59" t="s">
        <v>82</v>
      </c>
      <c r="P195" s="180">
        <v>4</v>
      </c>
      <c r="Q195" s="60" t="str">
        <f>立て型!E35</f>
        <v>寒　　川</v>
      </c>
      <c r="S195" s="185"/>
    </row>
    <row r="196" spans="3:19" ht="15" customHeight="1">
      <c r="C196" s="59" t="str">
        <f>立て型!B36</f>
        <v>Ｄブロック</v>
      </c>
      <c r="E196" s="59" t="str">
        <f>立て型!C36</f>
        <v>日大藤沢高</v>
      </c>
      <c r="G196" s="60" t="str">
        <f>立て型!D36</f>
        <v>日大藤沢</v>
      </c>
      <c r="H196" s="100">
        <v>11</v>
      </c>
      <c r="I196" s="59" t="s">
        <v>82</v>
      </c>
      <c r="J196" s="100">
        <v>1</v>
      </c>
      <c r="K196" s="60" t="str">
        <f>立て型!G36</f>
        <v>大　　船</v>
      </c>
      <c r="M196" s="60" t="str">
        <f>立て型!F36</f>
        <v>深　　沢</v>
      </c>
      <c r="N196" s="180">
        <v>12</v>
      </c>
      <c r="O196" s="59" t="s">
        <v>82</v>
      </c>
      <c r="P196" s="180">
        <v>1</v>
      </c>
      <c r="Q196" s="60" t="str">
        <f>立て型!E36</f>
        <v>茅 ケ 崎</v>
      </c>
      <c r="S196" s="185"/>
    </row>
    <row r="197" spans="3:19" ht="15" customHeight="1">
      <c r="C197" s="59" t="str">
        <f>立て型!B37</f>
        <v>Ｅブロック</v>
      </c>
      <c r="E197" s="59" t="str">
        <f>立て型!C37</f>
        <v>茅ケ崎北陵高</v>
      </c>
      <c r="G197" s="60" t="str">
        <f>立て型!D37</f>
        <v>茅ケ崎北陵</v>
      </c>
      <c r="H197" s="100">
        <v>5</v>
      </c>
      <c r="I197" s="59" t="s">
        <v>82</v>
      </c>
      <c r="J197" s="100">
        <v>4</v>
      </c>
      <c r="K197" s="60">
        <f>立て型!G37</f>
        <v>0</v>
      </c>
      <c r="M197" s="60" t="str">
        <f>立て型!F37</f>
        <v>鎌　　倉</v>
      </c>
      <c r="N197" s="180">
        <v>9</v>
      </c>
      <c r="O197" s="59" t="s">
        <v>82</v>
      </c>
      <c r="P197" s="180">
        <v>2</v>
      </c>
      <c r="Q197" s="60" t="str">
        <f>立て型!E37</f>
        <v>藤沢清流</v>
      </c>
      <c r="S197" s="185"/>
    </row>
    <row r="198" spans="3:19" ht="15" customHeight="1">
      <c r="H198" s="180"/>
      <c r="J198" s="180"/>
      <c r="S198" s="185"/>
    </row>
    <row r="199" spans="3:19" ht="15" customHeight="1">
      <c r="S199" s="185"/>
    </row>
    <row r="200" spans="3:19" s="164" customFormat="1" ht="15" customHeight="1">
      <c r="C200" s="191" t="s">
        <v>361</v>
      </c>
      <c r="D200" s="192"/>
      <c r="E200" s="191" t="s">
        <v>148</v>
      </c>
      <c r="F200" s="193"/>
      <c r="G200" s="387" t="s">
        <v>446</v>
      </c>
      <c r="H200" s="388"/>
      <c r="I200" s="388"/>
      <c r="J200" s="388"/>
      <c r="K200" s="389"/>
      <c r="L200" s="42"/>
      <c r="M200" s="387" t="s">
        <v>447</v>
      </c>
      <c r="N200" s="388"/>
      <c r="O200" s="388"/>
      <c r="P200" s="388"/>
      <c r="Q200" s="389"/>
      <c r="R200" s="194"/>
      <c r="S200" s="195"/>
    </row>
    <row r="201" spans="3:19" s="164" customFormat="1" ht="15" customHeight="1">
      <c r="C201" s="162" t="str">
        <f>立て型!B43</f>
        <v>Ａブロック</v>
      </c>
      <c r="D201" s="190"/>
      <c r="E201" s="162" t="str">
        <f>立て型!C43</f>
        <v>横須賀総合高</v>
      </c>
      <c r="F201" s="163"/>
      <c r="G201" s="162" t="str">
        <f>立て型!G43</f>
        <v>大　　楠</v>
      </c>
      <c r="H201" s="163">
        <v>2</v>
      </c>
      <c r="I201" s="59" t="s">
        <v>82</v>
      </c>
      <c r="J201" s="163">
        <v>1</v>
      </c>
      <c r="K201" s="162" t="str">
        <f>立て型!D43</f>
        <v>横須賀総合</v>
      </c>
      <c r="M201" s="162" t="str">
        <f>立て型!F43</f>
        <v>逗　　子</v>
      </c>
      <c r="N201" s="163">
        <v>4</v>
      </c>
      <c r="O201" s="59" t="s">
        <v>82</v>
      </c>
      <c r="P201" s="163">
        <v>0</v>
      </c>
      <c r="Q201" s="162" t="str">
        <f>立て型!E43</f>
        <v>横須賀大津</v>
      </c>
      <c r="R201" s="194"/>
      <c r="S201" s="195"/>
    </row>
    <row r="202" spans="3:19" s="164" customFormat="1" ht="15" customHeight="1">
      <c r="C202" s="162" t="str">
        <f>立て型!B44</f>
        <v>Ｂブロック</v>
      </c>
      <c r="D202" s="190"/>
      <c r="E202" s="162" t="str">
        <f>立て型!C44</f>
        <v>湘南学院Ｇ</v>
      </c>
      <c r="F202" s="163"/>
      <c r="G202" s="162" t="str">
        <f>立て型!D44</f>
        <v>湘南学院</v>
      </c>
      <c r="H202" s="163">
        <v>8</v>
      </c>
      <c r="I202" s="59" t="s">
        <v>82</v>
      </c>
      <c r="J202" s="163">
        <v>1</v>
      </c>
      <c r="K202" s="162">
        <f>立て型!G44</f>
        <v>0</v>
      </c>
      <c r="M202" s="162" t="str">
        <f>立て型!F44</f>
        <v>追　　浜</v>
      </c>
      <c r="N202" s="163">
        <v>8</v>
      </c>
      <c r="O202" s="59" t="s">
        <v>82</v>
      </c>
      <c r="P202" s="163">
        <v>0</v>
      </c>
      <c r="Q202" s="162" t="str">
        <f>立て型!E44</f>
        <v>逗子開成</v>
      </c>
      <c r="R202" s="194"/>
      <c r="S202" s="195"/>
    </row>
    <row r="203" spans="3:19" s="164" customFormat="1" ht="15" customHeight="1">
      <c r="C203" s="163"/>
      <c r="D203" s="190"/>
      <c r="E203" s="163"/>
      <c r="F203" s="163"/>
      <c r="H203" s="163"/>
      <c r="I203" s="163"/>
      <c r="J203" s="163"/>
      <c r="K203" s="163"/>
      <c r="N203" s="163"/>
      <c r="O203" s="163"/>
      <c r="P203" s="163"/>
      <c r="Q203" s="163"/>
      <c r="R203" s="194"/>
      <c r="S203" s="195"/>
    </row>
    <row r="204" spans="3:19" s="164" customFormat="1" ht="15" customHeight="1">
      <c r="C204" s="163"/>
      <c r="D204" s="190"/>
      <c r="E204" s="163"/>
      <c r="F204" s="163"/>
      <c r="H204" s="163"/>
      <c r="I204" s="163"/>
      <c r="J204" s="163"/>
      <c r="K204" s="163"/>
      <c r="N204" s="163"/>
      <c r="O204" s="163"/>
      <c r="P204" s="163"/>
      <c r="Q204" s="163"/>
      <c r="R204" s="194"/>
      <c r="S204" s="195"/>
    </row>
    <row r="205" spans="3:19" ht="15" customHeight="1">
      <c r="C205" s="152" t="s">
        <v>362</v>
      </c>
      <c r="D205" s="151"/>
      <c r="E205" s="152" t="s">
        <v>148</v>
      </c>
      <c r="F205" s="153"/>
      <c r="G205" s="387" t="s">
        <v>446</v>
      </c>
      <c r="H205" s="388"/>
      <c r="I205" s="388"/>
      <c r="J205" s="388"/>
      <c r="K205" s="389"/>
      <c r="L205" s="42"/>
      <c r="M205" s="387" t="s">
        <v>447</v>
      </c>
      <c r="N205" s="388"/>
      <c r="O205" s="388"/>
      <c r="P205" s="388"/>
      <c r="Q205" s="389"/>
      <c r="S205" s="185"/>
    </row>
    <row r="206" spans="3:19" ht="15" customHeight="1">
      <c r="C206" s="59" t="str">
        <f>立て型!B51</f>
        <v>Ａブロック</v>
      </c>
      <c r="E206" s="59" t="str">
        <f>立て型!C51</f>
        <v>麻溝台高</v>
      </c>
      <c r="G206" s="60" t="str">
        <f>立て型!G51</f>
        <v>柏木学園</v>
      </c>
      <c r="H206" s="100">
        <v>13</v>
      </c>
      <c r="I206" s="59" t="s">
        <v>82</v>
      </c>
      <c r="J206" s="100">
        <v>3</v>
      </c>
      <c r="K206" s="60" t="str">
        <f>立て型!D51</f>
        <v>麻 溝 台</v>
      </c>
      <c r="M206" s="60" t="str">
        <f>立て型!F51</f>
        <v>大 和 西</v>
      </c>
      <c r="N206" s="180">
        <v>13</v>
      </c>
      <c r="O206" s="59" t="s">
        <v>82</v>
      </c>
      <c r="P206" s="180">
        <v>6</v>
      </c>
      <c r="Q206" s="60" t="str">
        <f>立て型!E51</f>
        <v>津 久 井</v>
      </c>
      <c r="S206" s="185"/>
    </row>
    <row r="207" spans="3:19" ht="15" customHeight="1">
      <c r="C207" s="59" t="str">
        <f>立て型!B52</f>
        <v>Ｂブロック</v>
      </c>
      <c r="E207" s="59" t="str">
        <f>立て型!C52</f>
        <v>座間高</v>
      </c>
      <c r="G207" s="60" t="str">
        <f>立て型!G52</f>
        <v>海 老 名</v>
      </c>
      <c r="H207" s="180">
        <v>1</v>
      </c>
      <c r="I207" s="59" t="s">
        <v>82</v>
      </c>
      <c r="J207" s="180">
        <v>0</v>
      </c>
      <c r="K207" s="60" t="str">
        <f>立て型!D52</f>
        <v>座　　間</v>
      </c>
      <c r="M207" s="60" t="str">
        <f>立て型!F52</f>
        <v>伊 勢 原</v>
      </c>
      <c r="N207" s="180">
        <v>12</v>
      </c>
      <c r="O207" s="59" t="s">
        <v>82</v>
      </c>
      <c r="P207" s="180">
        <v>8</v>
      </c>
      <c r="Q207" s="60" t="str">
        <f>立て型!E52</f>
        <v>厚 木 北</v>
      </c>
      <c r="S207" s="185"/>
    </row>
    <row r="208" spans="3:19" ht="15" customHeight="1">
      <c r="C208" s="59" t="str">
        <f>立て型!B53</f>
        <v>Ｃブロック</v>
      </c>
      <c r="E208" s="59" t="str">
        <f>立て型!C53</f>
        <v>光明下溝Ｇ</v>
      </c>
      <c r="G208" s="60" t="str">
        <f>立て型!G53</f>
        <v>厚木清南・愛川・中央農業</v>
      </c>
      <c r="H208" s="180">
        <v>4</v>
      </c>
      <c r="I208" s="59" t="s">
        <v>82</v>
      </c>
      <c r="J208" s="180">
        <v>3</v>
      </c>
      <c r="K208" s="60" t="str">
        <f>立て型!D53</f>
        <v>光明相模原</v>
      </c>
      <c r="M208" s="60" t="str">
        <f>立て型!E53</f>
        <v>相模原青陵・厚木西・神奈川総産</v>
      </c>
      <c r="N208" s="180">
        <v>3</v>
      </c>
      <c r="O208" s="59" t="s">
        <v>82</v>
      </c>
      <c r="P208" s="180">
        <v>2</v>
      </c>
      <c r="Q208" s="60" t="str">
        <f>立て型!F53</f>
        <v>城　　山</v>
      </c>
      <c r="S208" s="185"/>
    </row>
    <row r="209" spans="3:19" ht="15" customHeight="1">
      <c r="C209" s="59" t="str">
        <f>立て型!B54</f>
        <v>Ｄブロック</v>
      </c>
      <c r="E209" s="59" t="str">
        <f>立て型!C54</f>
        <v>玉川球場</v>
      </c>
      <c r="G209" s="60" t="str">
        <f>立て型!D54</f>
        <v>厚　　木</v>
      </c>
      <c r="H209" s="180">
        <v>7</v>
      </c>
      <c r="I209" s="59" t="s">
        <v>82</v>
      </c>
      <c r="J209" s="180">
        <v>0</v>
      </c>
      <c r="K209" s="60" t="str">
        <f>立て型!G54</f>
        <v>橋　　本</v>
      </c>
      <c r="M209" s="60" t="str">
        <f>立て型!E54</f>
        <v>有　　馬</v>
      </c>
      <c r="N209" s="180">
        <v>13</v>
      </c>
      <c r="O209" s="59" t="s">
        <v>82</v>
      </c>
      <c r="P209" s="180">
        <v>0</v>
      </c>
      <c r="Q209" s="60" t="str">
        <f>立て型!F54</f>
        <v>上 溝 南</v>
      </c>
      <c r="S209" s="185"/>
    </row>
    <row r="210" spans="3:19" ht="15" customHeight="1">
      <c r="C210" s="59" t="str">
        <f>立て型!B55</f>
        <v>Ｅブロック</v>
      </c>
      <c r="E210" s="59" t="str">
        <f>立て型!C55</f>
        <v>相模田名高</v>
      </c>
      <c r="G210" s="60" t="str">
        <f>立て型!D55</f>
        <v>相模田名</v>
      </c>
      <c r="H210" s="180">
        <v>10</v>
      </c>
      <c r="I210" s="59" t="s">
        <v>82</v>
      </c>
      <c r="J210" s="180">
        <v>3</v>
      </c>
      <c r="K210" s="60" t="str">
        <f>立て型!G55</f>
        <v>麻布大附</v>
      </c>
      <c r="M210" s="60" t="str">
        <f>立て型!E55</f>
        <v>相模原総合</v>
      </c>
      <c r="N210" s="180">
        <v>4</v>
      </c>
      <c r="O210" s="59" t="s">
        <v>82</v>
      </c>
      <c r="P210" s="180">
        <v>3</v>
      </c>
      <c r="Q210" s="60" t="str">
        <f>立て型!F55</f>
        <v>綾　　瀬</v>
      </c>
      <c r="S210" s="185"/>
    </row>
    <row r="211" spans="3:19" ht="15" customHeight="1">
      <c r="C211" s="59" t="str">
        <f>立て型!B56</f>
        <v>Ｆブロック</v>
      </c>
      <c r="E211" s="59" t="str">
        <f>立て型!C56</f>
        <v>大和高</v>
      </c>
      <c r="G211" s="60" t="str">
        <f>立て型!D56</f>
        <v>大　　和</v>
      </c>
      <c r="H211" s="180">
        <v>14</v>
      </c>
      <c r="I211" s="59" t="s">
        <v>82</v>
      </c>
      <c r="J211" s="180">
        <v>1</v>
      </c>
      <c r="K211" s="60" t="str">
        <f>立て型!G56</f>
        <v>相模原中等</v>
      </c>
      <c r="M211" s="60" t="str">
        <f>立て型!F56</f>
        <v>厚 木 東</v>
      </c>
      <c r="N211" s="180">
        <v>12</v>
      </c>
      <c r="O211" s="59" t="s">
        <v>82</v>
      </c>
      <c r="P211" s="180">
        <v>7</v>
      </c>
      <c r="Q211" s="60" t="str">
        <f>立て型!E56</f>
        <v>弥　　栄</v>
      </c>
      <c r="S211" s="185"/>
    </row>
    <row r="212" spans="3:19" ht="15" customHeight="1">
      <c r="C212" s="59" t="str">
        <f>立て型!B57</f>
        <v>Ｇブロック</v>
      </c>
      <c r="E212" s="59" t="str">
        <f>立て型!C57</f>
        <v>東海大相模Ｇ</v>
      </c>
      <c r="G212" s="60" t="str">
        <f>立て型!D57</f>
        <v>東海大相模</v>
      </c>
      <c r="H212" s="180">
        <v>8</v>
      </c>
      <c r="I212" s="59" t="s">
        <v>82</v>
      </c>
      <c r="J212" s="180">
        <v>7</v>
      </c>
      <c r="K212" s="60" t="str">
        <f>立て型!G57</f>
        <v>相模向陽館・横浜旭陵</v>
      </c>
      <c r="M212" s="60" t="str">
        <f>立て型!E57</f>
        <v>秦　　野</v>
      </c>
      <c r="N212" s="180">
        <v>11</v>
      </c>
      <c r="O212" s="59" t="s">
        <v>82</v>
      </c>
      <c r="P212" s="180">
        <v>1</v>
      </c>
      <c r="Q212" s="60" t="str">
        <f>立て型!F57</f>
        <v>座間総合</v>
      </c>
      <c r="S212" s="185"/>
    </row>
    <row r="213" spans="3:19" ht="15" customHeight="1">
      <c r="C213" s="59" t="str">
        <f>立て型!B58</f>
        <v>Ｈブロック</v>
      </c>
      <c r="E213" s="59" t="str">
        <f>立て型!C58</f>
        <v>大和スタジアム</v>
      </c>
      <c r="G213" s="60" t="str">
        <f>立て型!G58</f>
        <v>秦野曽屋</v>
      </c>
      <c r="H213" s="180">
        <v>11</v>
      </c>
      <c r="I213" s="59" t="s">
        <v>82</v>
      </c>
      <c r="J213" s="180">
        <v>2</v>
      </c>
      <c r="K213" s="60" t="str">
        <f>立て型!D58</f>
        <v>大 和 南</v>
      </c>
      <c r="M213" s="60" t="str">
        <f>立て型!F58</f>
        <v>綾 瀬 西</v>
      </c>
      <c r="N213" s="180">
        <v>9</v>
      </c>
      <c r="O213" s="59" t="s">
        <v>82</v>
      </c>
      <c r="P213" s="180">
        <v>5</v>
      </c>
      <c r="Q213" s="60" t="str">
        <f>立て型!E58</f>
        <v>相原・大和東</v>
      </c>
      <c r="S213" s="185"/>
    </row>
    <row r="214" spans="3:19" ht="15" customHeight="1">
      <c r="C214" s="59" t="str">
        <f>立て型!B59</f>
        <v>Ｉブロック</v>
      </c>
      <c r="E214" s="59" t="str">
        <f>立て型!C59</f>
        <v>相模原高</v>
      </c>
      <c r="G214" s="60" t="str">
        <f>立て型!D59</f>
        <v>相 模 原</v>
      </c>
      <c r="H214" s="180">
        <v>8</v>
      </c>
      <c r="I214" s="59" t="s">
        <v>82</v>
      </c>
      <c r="J214" s="180">
        <v>0</v>
      </c>
      <c r="K214" s="60" t="e">
        <f>立て型!G59</f>
        <v>#REF!</v>
      </c>
      <c r="M214" s="60" t="str">
        <f>立て型!E59</f>
        <v>向　　上</v>
      </c>
      <c r="N214" s="180">
        <v>2</v>
      </c>
      <c r="O214" s="59" t="s">
        <v>82</v>
      </c>
      <c r="P214" s="180">
        <v>0</v>
      </c>
      <c r="Q214" s="60" t="str">
        <f>立て型!F59</f>
        <v>上　　溝</v>
      </c>
      <c r="S214" s="185"/>
    </row>
    <row r="215" spans="3:19" ht="15" customHeight="1">
      <c r="C215" s="59" t="str">
        <f>立て型!B60</f>
        <v>Ｊブロック</v>
      </c>
      <c r="E215" s="59" t="str">
        <f>立て型!C60</f>
        <v>相模原高</v>
      </c>
      <c r="G215" s="60" t="str">
        <f>立て型!D60</f>
        <v>秦野総合</v>
      </c>
      <c r="H215" s="180">
        <v>8</v>
      </c>
      <c r="I215" s="59" t="s">
        <v>82</v>
      </c>
      <c r="J215" s="180">
        <v>1</v>
      </c>
      <c r="K215" s="60">
        <f>立て型!G60</f>
        <v>0</v>
      </c>
      <c r="M215" s="60" t="str">
        <f>立て型!E60</f>
        <v>上 鶴 間</v>
      </c>
      <c r="N215" s="180">
        <v>12</v>
      </c>
      <c r="O215" s="59" t="s">
        <v>82</v>
      </c>
      <c r="P215" s="180">
        <v>0</v>
      </c>
      <c r="Q215" s="60" t="str">
        <f>立て型!F60</f>
        <v>伊 志 田</v>
      </c>
      <c r="S215" s="185"/>
    </row>
    <row r="216" spans="3:19" ht="15" customHeight="1">
      <c r="S216" s="185"/>
    </row>
    <row r="217" spans="3:19" ht="15" customHeight="1">
      <c r="S217" s="185"/>
    </row>
    <row r="218" spans="3:19" ht="15" customHeight="1">
      <c r="C218" s="152" t="s">
        <v>363</v>
      </c>
      <c r="D218" s="151"/>
      <c r="E218" s="152" t="s">
        <v>148</v>
      </c>
      <c r="F218" s="153"/>
      <c r="G218" s="387" t="s">
        <v>446</v>
      </c>
      <c r="H218" s="388"/>
      <c r="I218" s="388"/>
      <c r="J218" s="388"/>
      <c r="K218" s="389"/>
      <c r="L218" s="42"/>
      <c r="M218" s="387" t="s">
        <v>447</v>
      </c>
      <c r="N218" s="388"/>
      <c r="O218" s="388"/>
      <c r="P218" s="388"/>
      <c r="Q218" s="389"/>
      <c r="S218" s="185"/>
    </row>
    <row r="219" spans="3:19" ht="15" customHeight="1">
      <c r="C219" s="59" t="str">
        <f>立て型!B65</f>
        <v>Ａブロック</v>
      </c>
      <c r="E219" s="59" t="str">
        <f>立て型!C65</f>
        <v>平塚学園大磯</v>
      </c>
      <c r="G219" s="60" t="str">
        <f>立て型!D65</f>
        <v>平塚学園</v>
      </c>
      <c r="H219" s="100">
        <v>4</v>
      </c>
      <c r="I219" s="59" t="s">
        <v>82</v>
      </c>
      <c r="J219" s="100">
        <v>2</v>
      </c>
      <c r="K219" s="60" t="str">
        <f>立て型!G65</f>
        <v>二宮・大井</v>
      </c>
      <c r="M219" s="60" t="str">
        <f>立て型!F65</f>
        <v>足　　柄</v>
      </c>
      <c r="N219" s="180">
        <v>6</v>
      </c>
      <c r="O219" s="59" t="s">
        <v>82</v>
      </c>
      <c r="P219" s="180">
        <v>3</v>
      </c>
      <c r="Q219" s="60" t="str">
        <f>立て型!E65</f>
        <v>旭　　丘</v>
      </c>
      <c r="S219" s="185"/>
    </row>
    <row r="220" spans="3:19" ht="15" customHeight="1">
      <c r="C220" s="59" t="str">
        <f>立て型!B66</f>
        <v>Ｂブロック</v>
      </c>
      <c r="E220" s="59" t="str">
        <f>立て型!C66</f>
        <v>相洋穴部球場</v>
      </c>
      <c r="G220" s="60" t="str">
        <f>立て型!D66</f>
        <v>相　　洋</v>
      </c>
      <c r="H220" s="180">
        <v>7</v>
      </c>
      <c r="I220" s="59" t="s">
        <v>82</v>
      </c>
      <c r="J220" s="180">
        <v>0</v>
      </c>
      <c r="K220" s="60" t="str">
        <f>立て型!G66</f>
        <v>小 田 原</v>
      </c>
      <c r="M220" s="60" t="str">
        <f>立て型!F66</f>
        <v>山　　北</v>
      </c>
      <c r="N220" s="180">
        <v>4</v>
      </c>
      <c r="O220" s="59" t="s">
        <v>82</v>
      </c>
      <c r="P220" s="180">
        <v>1</v>
      </c>
      <c r="Q220" s="60" t="str">
        <f>立て型!E66</f>
        <v>西　　湘</v>
      </c>
      <c r="S220" s="185"/>
    </row>
    <row r="221" spans="3:19" ht="15" customHeight="1">
      <c r="C221" s="59" t="str">
        <f>立て型!B67</f>
        <v>Ｃブロック</v>
      </c>
      <c r="E221" s="59" t="str">
        <f>立て型!C67</f>
        <v>立花学園大井</v>
      </c>
      <c r="G221" s="60" t="str">
        <f>立て型!D67</f>
        <v>立花学園</v>
      </c>
      <c r="H221" s="180">
        <v>4</v>
      </c>
      <c r="I221" s="59" t="s">
        <v>82</v>
      </c>
      <c r="J221" s="180">
        <v>3</v>
      </c>
      <c r="K221" s="60">
        <f>立て型!G67</f>
        <v>0</v>
      </c>
      <c r="M221" s="60" t="str">
        <f>立て型!E67</f>
        <v>平塚工科</v>
      </c>
      <c r="N221" s="180">
        <v>9</v>
      </c>
      <c r="O221" s="59" t="s">
        <v>82</v>
      </c>
      <c r="P221" s="180">
        <v>0</v>
      </c>
      <c r="Q221" s="60" t="str">
        <f>立て型!F67</f>
        <v>高浜・吉田島</v>
      </c>
      <c r="S221" s="185"/>
    </row>
    <row r="222" spans="3:19" ht="15" customHeight="1">
      <c r="C222" s="59" t="str">
        <f>立て型!B69</f>
        <v>Ｅブロック</v>
      </c>
      <c r="E222" s="59" t="e">
        <f>立て型!C69</f>
        <v>#REF!</v>
      </c>
      <c r="G222" s="60" t="e">
        <f>立て型!D69</f>
        <v>#REF!</v>
      </c>
      <c r="H222" s="100">
        <v>9</v>
      </c>
      <c r="I222" s="59" t="s">
        <v>82</v>
      </c>
      <c r="J222" s="100">
        <v>2</v>
      </c>
      <c r="K222" s="60">
        <f>立て型!G69</f>
        <v>0</v>
      </c>
      <c r="M222" s="201" t="e">
        <f>立て型!F69</f>
        <v>#REF!</v>
      </c>
      <c r="N222" s="180">
        <v>6</v>
      </c>
      <c r="O222" s="59" t="s">
        <v>82</v>
      </c>
      <c r="P222" s="180">
        <v>3</v>
      </c>
      <c r="Q222" s="60" t="e">
        <f>立て型!E69</f>
        <v>#REF!</v>
      </c>
      <c r="S222" s="185"/>
    </row>
    <row r="223" spans="3:19" ht="15" customHeight="1">
      <c r="H223" s="180"/>
      <c r="J223" s="180"/>
      <c r="Q223" s="201"/>
      <c r="S223" s="185"/>
    </row>
    <row r="224" spans="3:19" ht="15" customHeight="1">
      <c r="K224" s="148"/>
      <c r="S224" s="185"/>
    </row>
    <row r="225" spans="1:19" ht="15" customHeight="1">
      <c r="G225" s="148"/>
      <c r="Q225" s="112" t="s">
        <v>296</v>
      </c>
      <c r="S225" s="185"/>
    </row>
    <row r="226" spans="1:19" ht="15" customHeight="1">
      <c r="A226" s="185"/>
      <c r="B226" s="185"/>
      <c r="C226" s="185"/>
      <c r="D226" s="185"/>
      <c r="E226" s="185"/>
      <c r="F226" s="185"/>
      <c r="G226" s="185"/>
      <c r="H226" s="185"/>
      <c r="I226" s="185"/>
      <c r="J226" s="185"/>
      <c r="K226" s="185"/>
      <c r="L226" s="185"/>
      <c r="M226" s="185"/>
      <c r="N226" s="216"/>
      <c r="O226" s="185"/>
      <c r="P226" s="216"/>
      <c r="Q226" s="185"/>
      <c r="R226" s="185"/>
      <c r="S226" s="185"/>
    </row>
    <row r="227" spans="1:19" ht="15" customHeight="1">
      <c r="C227" s="59">
        <f>G227+M227</f>
        <v>82</v>
      </c>
      <c r="E227" s="57" t="s">
        <v>355</v>
      </c>
      <c r="G227" s="60">
        <f>COUNTIF(G168:K224,"－")</f>
        <v>41</v>
      </c>
      <c r="M227" s="60">
        <f>COUNTIF(M168:Q224,"－")</f>
        <v>41</v>
      </c>
    </row>
    <row r="228" spans="1:19" ht="15" customHeight="1">
      <c r="A228" s="165"/>
      <c r="B228" s="165"/>
      <c r="C228" s="165"/>
      <c r="D228" s="165"/>
      <c r="E228" s="165"/>
      <c r="F228" s="165"/>
      <c r="G228" s="165"/>
      <c r="H228" s="165"/>
      <c r="I228" s="165"/>
      <c r="J228" s="165"/>
      <c r="K228" s="165"/>
      <c r="L228" s="165"/>
      <c r="M228" s="165"/>
      <c r="N228" s="167"/>
      <c r="O228" s="165"/>
      <c r="P228" s="167"/>
      <c r="Q228" s="165"/>
      <c r="R228" s="165"/>
      <c r="S228" s="165"/>
    </row>
    <row r="229" spans="1:19" ht="15" customHeight="1">
      <c r="B229" s="57" t="s">
        <v>445</v>
      </c>
      <c r="H229" s="180"/>
      <c r="J229" s="180"/>
      <c r="S229" s="165"/>
    </row>
    <row r="230" spans="1:19" ht="15" customHeight="1">
      <c r="B230" s="57"/>
      <c r="C230" s="57" t="s">
        <v>454</v>
      </c>
      <c r="H230" s="180"/>
      <c r="J230" s="180"/>
      <c r="S230" s="165"/>
    </row>
    <row r="231" spans="1:19" ht="15" customHeight="1">
      <c r="H231" s="180"/>
      <c r="J231" s="180"/>
      <c r="S231" s="165"/>
    </row>
    <row r="232" spans="1:19" ht="15" customHeight="1">
      <c r="B232" s="57"/>
      <c r="C232" s="152" t="s">
        <v>358</v>
      </c>
      <c r="D232" s="151"/>
      <c r="E232" s="152" t="s">
        <v>148</v>
      </c>
      <c r="F232" s="153"/>
      <c r="G232" s="387" t="s">
        <v>446</v>
      </c>
      <c r="H232" s="388"/>
      <c r="I232" s="388"/>
      <c r="J232" s="388"/>
      <c r="K232" s="389"/>
      <c r="L232" s="42"/>
      <c r="M232" s="387" t="s">
        <v>447</v>
      </c>
      <c r="N232" s="388"/>
      <c r="O232" s="388"/>
      <c r="P232" s="388"/>
      <c r="Q232" s="389"/>
      <c r="S232" s="165"/>
    </row>
    <row r="233" spans="1:19" ht="15" customHeight="1">
      <c r="B233" s="57"/>
      <c r="C233" s="59" t="str">
        <f>立て型!B8</f>
        <v>Ｅブロック</v>
      </c>
      <c r="E233" s="59" t="str">
        <f>立て型!C8</f>
        <v>多摩高</v>
      </c>
      <c r="G233" s="60" t="str">
        <f>立て型!D8</f>
        <v>多　　摩</v>
      </c>
      <c r="H233" s="180">
        <v>18</v>
      </c>
      <c r="I233" s="59" t="s">
        <v>82</v>
      </c>
      <c r="J233" s="180">
        <v>2</v>
      </c>
      <c r="K233" s="60" t="e">
        <f>立て型!G8</f>
        <v>#REF!</v>
      </c>
      <c r="M233" s="60" t="str">
        <f>立て型!E8</f>
        <v>県 川 崎</v>
      </c>
      <c r="N233" s="180">
        <v>12</v>
      </c>
      <c r="O233" s="59" t="s">
        <v>82</v>
      </c>
      <c r="P233" s="180">
        <v>1</v>
      </c>
      <c r="Q233" s="60" t="str">
        <f>立て型!F8</f>
        <v>百 合 丘</v>
      </c>
      <c r="S233" s="165"/>
    </row>
    <row r="234" spans="1:19" ht="15" customHeight="1">
      <c r="H234" s="180"/>
      <c r="J234" s="180"/>
      <c r="S234" s="165"/>
    </row>
    <row r="235" spans="1:19" ht="15" customHeight="1">
      <c r="H235" s="180"/>
      <c r="J235" s="180"/>
      <c r="S235" s="165"/>
    </row>
    <row r="236" spans="1:19" ht="15" customHeight="1">
      <c r="C236" s="152"/>
      <c r="D236" s="151"/>
      <c r="E236" s="152" t="s">
        <v>148</v>
      </c>
      <c r="F236" s="153"/>
      <c r="G236" s="387" t="s">
        <v>446</v>
      </c>
      <c r="H236" s="388"/>
      <c r="I236" s="388"/>
      <c r="J236" s="388"/>
      <c r="K236" s="389"/>
      <c r="L236" s="42"/>
      <c r="M236" s="390"/>
      <c r="N236" s="390"/>
      <c r="O236" s="390"/>
      <c r="P236" s="390"/>
      <c r="Q236" s="390"/>
      <c r="S236" s="165"/>
    </row>
    <row r="237" spans="1:19" ht="15" customHeight="1">
      <c r="C237" s="57" t="s">
        <v>432</v>
      </c>
      <c r="E237" s="57" t="s">
        <v>433</v>
      </c>
      <c r="G237" s="111" t="s">
        <v>430</v>
      </c>
      <c r="H237" s="100">
        <v>1</v>
      </c>
      <c r="I237" s="59" t="s">
        <v>82</v>
      </c>
      <c r="J237" s="100">
        <v>7</v>
      </c>
      <c r="K237" s="111" t="s">
        <v>453</v>
      </c>
      <c r="S237" s="165"/>
    </row>
    <row r="238" spans="1:19" ht="15" customHeight="1">
      <c r="S238" s="165"/>
    </row>
    <row r="239" spans="1:19" ht="15" customHeight="1">
      <c r="Q239" s="112" t="s">
        <v>296</v>
      </c>
      <c r="S239" s="165"/>
    </row>
    <row r="240" spans="1:19" ht="15" customHeight="1">
      <c r="S240" s="165"/>
    </row>
    <row r="241" spans="1:19" ht="15" customHeight="1">
      <c r="A241" s="165"/>
      <c r="B241" s="165"/>
      <c r="C241" s="165"/>
      <c r="D241" s="165"/>
      <c r="E241" s="165"/>
      <c r="F241" s="165"/>
      <c r="G241" s="165"/>
      <c r="H241" s="165"/>
      <c r="I241" s="165"/>
      <c r="J241" s="165"/>
      <c r="K241" s="165"/>
      <c r="L241" s="165"/>
      <c r="M241" s="165"/>
      <c r="N241" s="167"/>
      <c r="O241" s="165"/>
      <c r="P241" s="167"/>
      <c r="Q241" s="165"/>
      <c r="R241" s="165"/>
      <c r="S241" s="165"/>
    </row>
    <row r="242" spans="1:19" ht="15" customHeight="1">
      <c r="C242" s="59">
        <f>G242+M242</f>
        <v>3</v>
      </c>
      <c r="G242" s="60">
        <f>COUNTIF(G233:K239,"－")</f>
        <v>2</v>
      </c>
      <c r="M242" s="60">
        <f>COUNTIF(M233:Q237,"－")</f>
        <v>1</v>
      </c>
    </row>
  </sheetData>
  <mergeCells count="46">
    <mergeCell ref="G232:K232"/>
    <mergeCell ref="M232:Q232"/>
    <mergeCell ref="G205:K205"/>
    <mergeCell ref="M205:Q205"/>
    <mergeCell ref="G218:K218"/>
    <mergeCell ref="M218:Q218"/>
    <mergeCell ref="G173:K173"/>
    <mergeCell ref="M173:Q173"/>
    <mergeCell ref="G192:K192"/>
    <mergeCell ref="M192:Q192"/>
    <mergeCell ref="G200:K200"/>
    <mergeCell ref="M200:Q200"/>
    <mergeCell ref="G112:K112"/>
    <mergeCell ref="M112:Q112"/>
    <mergeCell ref="G167:K167"/>
    <mergeCell ref="M167:Q167"/>
    <mergeCell ref="G146:K146"/>
    <mergeCell ref="M146:Q146"/>
    <mergeCell ref="G150:K150"/>
    <mergeCell ref="M150:Q150"/>
    <mergeCell ref="G154:K154"/>
    <mergeCell ref="M154:Q154"/>
    <mergeCell ref="G4:K4"/>
    <mergeCell ref="M4:Q4"/>
    <mergeCell ref="G48:K48"/>
    <mergeCell ref="M48:Q48"/>
    <mergeCell ref="G41:K41"/>
    <mergeCell ref="M41:Q41"/>
    <mergeCell ref="M12:Q12"/>
    <mergeCell ref="G12:K12"/>
    <mergeCell ref="G236:K236"/>
    <mergeCell ref="M236:Q236"/>
    <mergeCell ref="G61:K61"/>
    <mergeCell ref="M61:Q61"/>
    <mergeCell ref="G32:K32"/>
    <mergeCell ref="M32:Q32"/>
    <mergeCell ref="G75:K75"/>
    <mergeCell ref="M75:Q75"/>
    <mergeCell ref="G132:K132"/>
    <mergeCell ref="M132:Q132"/>
    <mergeCell ref="G119:K119"/>
    <mergeCell ref="M119:Q119"/>
    <mergeCell ref="G103:K103"/>
    <mergeCell ref="M103:Q103"/>
    <mergeCell ref="G83:K83"/>
    <mergeCell ref="M83:Q83"/>
  </mergeCells>
  <phoneticPr fontId="3"/>
  <hyperlinks>
    <hyperlink ref="Q68" r:id="rId1"/>
    <hyperlink ref="Q138" r:id="rId2"/>
    <hyperlink ref="Q160" r:id="rId3"/>
    <hyperlink ref="Q225" r:id="rId4"/>
    <hyperlink ref="Q239" r:id="rId5"/>
  </hyperlinks>
  <pageMargins left="0.19685039370078741" right="0.19685039370078741" top="0" bottom="0" header="0.51181102362204722" footer="0.51181102362204722"/>
  <pageSetup paperSize="9" scale="85" orientation="portrait" horizontalDpi="4294967293" verticalDpi="0" r:id="rId6"/>
  <headerFooter alignWithMargins="0"/>
  <webPublishItems count="8">
    <webPublishItem id="21735" divId="27年秋地区予選データ_21735" sourceType="range" sourceRef="A1:R68" destinationFile="C:\Users\khbf\khbfv1\vsharu\2016haru\326yotei.html"/>
    <webPublishItem id="4256" divId="27年秋地区予選データ_4256" sourceType="range" sourceRef="A72:R138" destinationFile="C:\Users\khbf\khbfv1\vsharu\2016haru\327yotei.html"/>
    <webPublishItem id="26857" divId="27年秋地区予選データ_26857" sourceType="range" sourceRef="A143:R159" destinationFile="C:\Users\khbf\khbfv1\vsaki\2015aki\822s.html"/>
    <webPublishItem id="20579" divId="27年秋地区予選データ_20579" sourceType="range" sourceRef="A143:R160" destinationFile="C:\Users\khbf\khbfv1\vsharu\2016haru\328yotei.html"/>
    <webPublishItem id="29289" divId="27年秋地区予選データ_29289" sourceType="range" sourceRef="A164:R224" destinationFile="C:\Users\khbf\khbfv1\vsaki\2015aki\823s.html"/>
    <webPublishItem id="679" divId="27年秋地区予選データ_679" sourceType="range" sourceRef="A164:R225" destinationFile="C:\Users\khbf\khbfv1\vsharu\2016haru\329yotei.html"/>
    <webPublishItem id="32459" divId="28年春地区予選データ_32459" sourceType="range" sourceRef="A229:R240" destinationFile="C:\Users\khbf\khbfv1\vsharu\2016haru\330yotei.html"/>
    <webPublishItem id="31931" divId="27年秋地区予選データ_31931" sourceType="range" sourceRef="B1:R68" destinationFile="C:\Users\khbf\khbfv1\vsaki\2015aki\820.html"/>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川崎地区</vt:lpstr>
      <vt:lpstr>横浜地区</vt:lpstr>
      <vt:lpstr>湘南地区</vt:lpstr>
      <vt:lpstr>横須賀地区</vt:lpstr>
      <vt:lpstr>北相地区</vt:lpstr>
      <vt:lpstr>西湘地区</vt:lpstr>
      <vt:lpstr>予選要項</vt:lpstr>
      <vt:lpstr>加盟校</vt:lpstr>
      <vt:lpstr>日程</vt:lpstr>
      <vt:lpstr>立て型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岩本健治</dc:creator>
  <cp:lastModifiedBy>k</cp:lastModifiedBy>
  <cp:lastPrinted>2016-03-15T23:37:39Z</cp:lastPrinted>
  <dcterms:created xsi:type="dcterms:W3CDTF">2009-08-21T05:41:19Z</dcterms:created>
  <dcterms:modified xsi:type="dcterms:W3CDTF">2019-03-29T05:03:35Z</dcterms:modified>
</cp:coreProperties>
</file>